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8800" windowHeight="11535" activeTab="3"/>
  </bookViews>
  <sheets>
    <sheet name="Меню младшие 1-4 кл Осень-Зима" sheetId="6" r:id="rId1"/>
    <sheet name="Меню старшие 5-11 кл Осень-Зима" sheetId="7" r:id="rId2"/>
    <sheet name="Замена 1 неделя" sheetId="9" r:id="rId3"/>
    <sheet name="Замена 2 неделя" sheetId="10" r:id="rId4"/>
    <sheet name="Меню сокр" sheetId="11" r:id="rId5"/>
  </sheets>
  <definedNames>
    <definedName name="_xlnm._FilterDatabase" localSheetId="0" hidden="1">'Меню младшие 1-4 кл Осень-Зима'!$A$2:$A$226</definedName>
  </definedNames>
  <calcPr calcId="152511"/>
</workbook>
</file>

<file path=xl/calcChain.xml><?xml version="1.0" encoding="utf-8"?>
<calcChain xmlns="http://schemas.openxmlformats.org/spreadsheetml/2006/main">
  <c r="H33" i="10"/>
  <c r="D127" i="7"/>
  <c r="G17" i="10"/>
  <c r="G16"/>
  <c r="G33" i="9"/>
  <c r="H33"/>
  <c r="I33"/>
  <c r="J25"/>
  <c r="I25"/>
  <c r="H25"/>
  <c r="G25"/>
  <c r="D60" i="7"/>
  <c r="E156"/>
  <c r="F156"/>
  <c r="G156"/>
  <c r="H156"/>
  <c r="I156"/>
  <c r="J156"/>
  <c r="K156"/>
  <c r="L156"/>
  <c r="M156"/>
  <c r="N156"/>
  <c r="O156"/>
  <c r="D156"/>
  <c r="D86"/>
  <c r="F86"/>
  <c r="G60"/>
  <c r="F60"/>
  <c r="E60"/>
  <c r="H60"/>
  <c r="I60"/>
  <c r="J60"/>
  <c r="K60"/>
  <c r="L60"/>
  <c r="M60"/>
  <c r="N60"/>
  <c r="O60"/>
  <c r="P60"/>
  <c r="Q60"/>
  <c r="F203" i="6"/>
  <c r="E203"/>
  <c r="G203"/>
  <c r="H203"/>
  <c r="I203"/>
  <c r="J203"/>
  <c r="K203"/>
  <c r="L203"/>
  <c r="M203"/>
  <c r="N203"/>
  <c r="O203"/>
  <c r="D203"/>
  <c r="P203"/>
  <c r="Q203"/>
  <c r="F194"/>
  <c r="E194"/>
  <c r="G194"/>
  <c r="H194"/>
  <c r="I194"/>
  <c r="J194"/>
  <c r="K194"/>
  <c r="L194"/>
  <c r="M194"/>
  <c r="N194"/>
  <c r="O194"/>
  <c r="D194"/>
  <c r="E177"/>
  <c r="F177"/>
  <c r="G177"/>
  <c r="H177"/>
  <c r="I177"/>
  <c r="J177"/>
  <c r="K177"/>
  <c r="L177"/>
  <c r="M177"/>
  <c r="N177"/>
  <c r="O177"/>
  <c r="D177"/>
  <c r="G108"/>
  <c r="F108"/>
  <c r="D108"/>
  <c r="D70"/>
  <c r="E70"/>
  <c r="G62"/>
  <c r="F62"/>
  <c r="D62"/>
  <c r="E62"/>
  <c r="H62"/>
  <c r="I62"/>
  <c r="J62"/>
  <c r="K62"/>
  <c r="L62"/>
  <c r="M62"/>
  <c r="N62"/>
  <c r="O62"/>
  <c r="P62"/>
  <c r="Q62"/>
  <c r="G66" i="9"/>
  <c r="G50"/>
  <c r="H50"/>
  <c r="I50"/>
  <c r="J50"/>
  <c r="D104" i="7"/>
  <c r="H66" i="9"/>
  <c r="I66"/>
  <c r="J66"/>
  <c r="H42"/>
  <c r="I42"/>
  <c r="J42"/>
  <c r="G42"/>
  <c r="J66" i="10"/>
  <c r="I66"/>
  <c r="H66"/>
  <c r="G66"/>
  <c r="J59"/>
  <c r="I59"/>
  <c r="H59"/>
  <c r="G59"/>
  <c r="J51"/>
  <c r="I51"/>
  <c r="H51"/>
  <c r="G51"/>
  <c r="E211" i="6"/>
  <c r="F211"/>
  <c r="G211"/>
  <c r="H211"/>
  <c r="I211"/>
  <c r="J211"/>
  <c r="K211"/>
  <c r="L211"/>
  <c r="M211"/>
  <c r="N211"/>
  <c r="O211"/>
  <c r="D211"/>
  <c r="T41" i="11"/>
  <c r="T42"/>
  <c r="T43"/>
  <c r="S41"/>
  <c r="S42"/>
  <c r="S43"/>
  <c r="T40"/>
  <c r="S40"/>
  <c r="T19"/>
  <c r="T20"/>
  <c r="T21"/>
  <c r="T18"/>
  <c r="S19"/>
  <c r="S20"/>
  <c r="S21"/>
  <c r="S18"/>
  <c r="C165" i="7"/>
  <c r="C166"/>
  <c r="C212" i="6"/>
  <c r="C213"/>
  <c r="G90"/>
  <c r="F90"/>
  <c r="E90"/>
  <c r="H90"/>
  <c r="I90"/>
  <c r="J90"/>
  <c r="K90"/>
  <c r="L90"/>
  <c r="M90"/>
  <c r="N90"/>
  <c r="O90"/>
  <c r="D90"/>
  <c r="F118"/>
  <c r="E118"/>
  <c r="D118"/>
  <c r="H17" i="9"/>
  <c r="J17"/>
  <c r="H34" i="10"/>
  <c r="I34"/>
  <c r="J34"/>
  <c r="G34"/>
  <c r="I33"/>
  <c r="J33"/>
  <c r="G33"/>
  <c r="H16"/>
  <c r="H17"/>
  <c r="J17"/>
  <c r="I16"/>
  <c r="J16"/>
  <c r="E164" i="7"/>
  <c r="F164"/>
  <c r="G164"/>
  <c r="H164"/>
  <c r="I164"/>
  <c r="J164"/>
  <c r="K164"/>
  <c r="L164"/>
  <c r="M164"/>
  <c r="N164"/>
  <c r="O164"/>
  <c r="D164"/>
  <c r="E147"/>
  <c r="F147"/>
  <c r="G147"/>
  <c r="H147"/>
  <c r="I147"/>
  <c r="J147"/>
  <c r="K147"/>
  <c r="L147"/>
  <c r="M147"/>
  <c r="N147"/>
  <c r="O147"/>
  <c r="E136"/>
  <c r="F136"/>
  <c r="G136"/>
  <c r="H136"/>
  <c r="I136"/>
  <c r="J136"/>
  <c r="K136"/>
  <c r="L136"/>
  <c r="M136"/>
  <c r="N136"/>
  <c r="O136"/>
  <c r="D136"/>
  <c r="D119"/>
  <c r="E95"/>
  <c r="F95"/>
  <c r="G95"/>
  <c r="H95"/>
  <c r="I95"/>
  <c r="J95"/>
  <c r="K95"/>
  <c r="L95"/>
  <c r="M95"/>
  <c r="N95"/>
  <c r="O95"/>
  <c r="D95"/>
  <c r="E86"/>
  <c r="G86"/>
  <c r="H86"/>
  <c r="I86"/>
  <c r="J86"/>
  <c r="K86"/>
  <c r="L86"/>
  <c r="M86"/>
  <c r="N86"/>
  <c r="O86"/>
  <c r="D77"/>
  <c r="E69"/>
  <c r="F69"/>
  <c r="G69"/>
  <c r="H69"/>
  <c r="I69"/>
  <c r="J69"/>
  <c r="K69"/>
  <c r="L69"/>
  <c r="M69"/>
  <c r="N69"/>
  <c r="O69"/>
  <c r="D69"/>
  <c r="E186" i="6"/>
  <c r="F186"/>
  <c r="G186"/>
  <c r="H186"/>
  <c r="I186"/>
  <c r="J186"/>
  <c r="K186"/>
  <c r="L186"/>
  <c r="M186"/>
  <c r="N186"/>
  <c r="O186"/>
  <c r="D186"/>
  <c r="H108"/>
  <c r="I108"/>
  <c r="J108"/>
  <c r="K108"/>
  <c r="L108"/>
  <c r="M108"/>
  <c r="N108"/>
  <c r="O108"/>
  <c r="E108"/>
  <c r="F99"/>
  <c r="G99"/>
  <c r="E99"/>
  <c r="H99"/>
  <c r="I99"/>
  <c r="J99"/>
  <c r="K99"/>
  <c r="L99"/>
  <c r="M99"/>
  <c r="N99"/>
  <c r="O99"/>
  <c r="D99"/>
  <c r="D147" i="7"/>
  <c r="E119"/>
  <c r="F119"/>
  <c r="G119"/>
  <c r="H119"/>
  <c r="I119"/>
  <c r="J119"/>
  <c r="K119"/>
  <c r="L119"/>
  <c r="M119"/>
  <c r="N119"/>
  <c r="O119"/>
  <c r="F127"/>
  <c r="G127"/>
  <c r="H127"/>
  <c r="I127"/>
  <c r="J127"/>
  <c r="K127"/>
  <c r="L127"/>
  <c r="M127"/>
  <c r="N127"/>
  <c r="O127"/>
  <c r="E170" i="6"/>
  <c r="G170"/>
  <c r="H170"/>
  <c r="I170"/>
  <c r="J170"/>
  <c r="K170"/>
  <c r="L170"/>
  <c r="M170"/>
  <c r="N170"/>
  <c r="O170"/>
  <c r="D170"/>
  <c r="F70"/>
  <c r="G70"/>
  <c r="H70"/>
  <c r="I70"/>
  <c r="J70"/>
  <c r="K70"/>
  <c r="L70"/>
  <c r="M70"/>
  <c r="N70"/>
  <c r="O70"/>
  <c r="O104" i="7"/>
  <c r="N104"/>
  <c r="M104"/>
  <c r="L104"/>
  <c r="K104"/>
  <c r="J104"/>
  <c r="I104"/>
  <c r="H104"/>
  <c r="G104"/>
  <c r="F104"/>
  <c r="E104"/>
  <c r="O77"/>
  <c r="N77"/>
  <c r="M77"/>
  <c r="L77"/>
  <c r="K77"/>
  <c r="J77"/>
  <c r="I77"/>
  <c r="H77"/>
  <c r="G77"/>
  <c r="F77"/>
  <c r="E77"/>
  <c r="G118" i="6"/>
  <c r="H118"/>
  <c r="I118"/>
  <c r="J118"/>
  <c r="K118"/>
  <c r="L118"/>
  <c r="M118"/>
  <c r="N118"/>
  <c r="O118"/>
  <c r="F165" i="7"/>
  <c r="F166"/>
  <c r="T44" i="11"/>
  <c r="T45"/>
  <c r="N165" i="7"/>
  <c r="N166"/>
  <c r="J165"/>
  <c r="J166"/>
  <c r="G165"/>
  <c r="G166"/>
  <c r="O165"/>
  <c r="O166"/>
  <c r="K165"/>
  <c r="K166"/>
  <c r="M165"/>
  <c r="M166"/>
  <c r="I165"/>
  <c r="I166"/>
  <c r="E165"/>
  <c r="E166"/>
  <c r="H165"/>
  <c r="H166"/>
  <c r="D165"/>
  <c r="D166"/>
  <c r="L165"/>
  <c r="L166"/>
  <c r="S44" i="11"/>
  <c r="S45"/>
  <c r="I212" i="6"/>
  <c r="I213"/>
  <c r="K212"/>
  <c r="K213"/>
  <c r="L212"/>
  <c r="L213"/>
  <c r="H212"/>
  <c r="H213"/>
  <c r="O212"/>
  <c r="O213"/>
  <c r="G212"/>
  <c r="G213"/>
  <c r="N212"/>
  <c r="N213"/>
  <c r="D212"/>
  <c r="D213"/>
  <c r="M212"/>
  <c r="M213"/>
  <c r="E212"/>
  <c r="E213"/>
  <c r="F212"/>
  <c r="F213"/>
  <c r="J212"/>
  <c r="J213"/>
</calcChain>
</file>

<file path=xl/sharedStrings.xml><?xml version="1.0" encoding="utf-8"?>
<sst xmlns="http://schemas.openxmlformats.org/spreadsheetml/2006/main" count="892" uniqueCount="202">
  <si>
    <t>Наименование блюд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</si>
  <si>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</si>
  <si>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</si>
  <si>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</si>
  <si>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</si>
  <si>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</si>
  <si>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</si>
  <si>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</si>
  <si>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</si>
  <si>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</si>
  <si>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</si>
  <si>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</si>
  <si>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</si>
  <si>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2-ая неделя </t>
  </si>
  <si>
    <t>1 день</t>
  </si>
  <si>
    <t>Итого:</t>
  </si>
  <si>
    <t>2 день</t>
  </si>
  <si>
    <t>3 день</t>
  </si>
  <si>
    <t>150/5</t>
  </si>
  <si>
    <t>4 день</t>
  </si>
  <si>
    <t>5 день</t>
  </si>
  <si>
    <t>6 день</t>
  </si>
  <si>
    <t>180/5</t>
  </si>
  <si>
    <t>50/150</t>
  </si>
  <si>
    <t>55/50</t>
  </si>
  <si>
    <t>50/50</t>
  </si>
  <si>
    <t>№ рецептуры</t>
  </si>
  <si>
    <t>1-ая неделя</t>
  </si>
  <si>
    <t>Выход,г</t>
  </si>
  <si>
    <t>100</t>
  </si>
  <si>
    <t>Чай с сахаром</t>
  </si>
  <si>
    <t xml:space="preserve">ПРИМЕРНОЕ ДВУХНЕДЕЛЬНОЕ МЕНЮ ДЛЯ ОБУЧАЮЩИХСЯ В ОБЩЕОБРАЗОВАТЕЛЬНЫХ ОРГАНИЗАЦИЯХ С 1 по 4 КЛАССЫ </t>
  </si>
  <si>
    <t>Хлеб пшеничный</t>
  </si>
  <si>
    <t>Хлеб ржаной</t>
  </si>
  <si>
    <t>Компот из свежих яблок (75 С)</t>
  </si>
  <si>
    <t>Плоды и ягоды свежие (яблоки)</t>
  </si>
  <si>
    <t>Фрикадельки в сметанно-томатном соусе</t>
  </si>
  <si>
    <t xml:space="preserve">Чай с сахаром, с лимоном </t>
  </si>
  <si>
    <t>Хим.состав и калорийность российских продуктов питания табл 9 стр 184 , 2012 Дели +</t>
  </si>
  <si>
    <t>Хим.состав и калорийность российских продуктов питания,табл 6, стр 144 , 2012 Дели +</t>
  </si>
  <si>
    <t>Хим.состав и калорийность российских продуктов питания табл 6 стр 134 , 2012 Дели +</t>
  </si>
  <si>
    <t>Каша гречневая рассыпчатая с маслом сливочным</t>
  </si>
  <si>
    <t>№ 280 Сбор.рец. На прод-ию для обуч. Во всех образ.учреж-Дели -2017</t>
  </si>
  <si>
    <t>№ 376 Сбор.рец. На прод-ию для обуч. Во всех образ.учреж-Дели 2017</t>
  </si>
  <si>
    <t>№ 171 Сбор.рец. На прод-ию для обуч. Во всех образ.учреж-Дели 2017</t>
  </si>
  <si>
    <t>Пюре картофельное с маслом сливочным</t>
  </si>
  <si>
    <t>№ 312 Сбор.рец. На прод-ию для обуч. Во всех образ.учреж-Дели -2017</t>
  </si>
  <si>
    <t>№ 203 Сбор.рец. На прод-ию для обуч. Во всех образ.учреж-Дели 2017</t>
  </si>
  <si>
    <t>№ 377 Сбор.рец. На прод-ию для обуч. Во всех образ.учреж-Дели 2017</t>
  </si>
  <si>
    <t>№ 342 Сбор.рец. На прод-ию для обуч. Во всех образ.учреж-Дели 2017</t>
  </si>
  <si>
    <t>90</t>
  </si>
  <si>
    <t>Сыр порционно</t>
  </si>
  <si>
    <t>№ 15 Сбор.рец. На прод-ию для обуч. Во всех образ.учреж-Дели 2017</t>
  </si>
  <si>
    <t xml:space="preserve">ПРИМЕРНОЕ ДВУХНЕДЕЛЬНОЕ МЕНЮ ДЛЯ ОБУЧАЮЩИХСЯ В ОБЩЕОБРАЗОВАТЕЛЬНЫХ ОРГАНИЗАЦИЯХ С 5 по 11 КЛАССЫ </t>
  </si>
  <si>
    <t>Директор ООО "АБК- Пэймент"</t>
  </si>
  <si>
    <t xml:space="preserve">________________Р.Р.Рахматуллин </t>
  </si>
  <si>
    <t xml:space="preserve">Примерное цикличное двенадцатидневное меню </t>
  </si>
  <si>
    <t xml:space="preserve">Для организации бесплатного горячего питания (горячих завтраков) для обучающихся начальных классов </t>
  </si>
  <si>
    <t>общеобразовательных организаций Республики Татарстан</t>
  </si>
  <si>
    <t>Разработано и утвеждено</t>
  </si>
  <si>
    <t>в возрасте с12лет и старше (5-11 классы)</t>
  </si>
  <si>
    <t>Для организации питания обучающихся общеобразовательных организаций Республики Татарстан</t>
  </si>
  <si>
    <t>Рис отварной рассыпчатый</t>
  </si>
  <si>
    <t>№  Сбор.рец. На прод-ию для обуч. Во всех образ.учреж-Дели 2017</t>
  </si>
  <si>
    <t>№ 271 Сбор.рец. На прод-ию для обуч. Во всех образ.учреж-Дели 2017</t>
  </si>
  <si>
    <t>Чай с сахаром,с яблоком</t>
  </si>
  <si>
    <t>180/10/10</t>
  </si>
  <si>
    <t>Котлеты из мяса кур</t>
  </si>
  <si>
    <t>№ 294 Сбор.рец. На прод-ию для обуч. Во всех образ.учреж-Дели -2017</t>
  </si>
  <si>
    <t>Плоды и ягоды свежие (апельсины)</t>
  </si>
  <si>
    <t>№293 Сбор.рец. На прод-ию для обуч. Во всех образ.учреж-Дели 2017</t>
  </si>
  <si>
    <t xml:space="preserve">№ 15 Сбор.рец. На прод-ию для обуч. Во всех образ.учреж-Дели -2017 </t>
  </si>
  <si>
    <t xml:space="preserve">Каша "Дружба" вязкая молочная </t>
  </si>
  <si>
    <t>Макаронные изделия отварные с маслом сливочным</t>
  </si>
  <si>
    <t xml:space="preserve">№ 62 Сбор.рец. На прод-ию для обуч. Во всех образ.учреж-Дели -2017 </t>
  </si>
  <si>
    <t>Салат из моркови с сахаром</t>
  </si>
  <si>
    <t>190/10</t>
  </si>
  <si>
    <t>185/10/5</t>
  </si>
  <si>
    <t>Рис отварной рассыпчатый с маслом сливочным</t>
  </si>
  <si>
    <t>Салат из свеклы отварной</t>
  </si>
  <si>
    <t>№ 52 Сбор.рец. На прод-ию для обуч. Во всех образ.учреж-Дели -2017</t>
  </si>
  <si>
    <t>10</t>
  </si>
  <si>
    <t>ТТК</t>
  </si>
  <si>
    <t>№ 304  Сбор.рец. На прод-ию для обуч. Во всех образ.учреж-Дели 2017</t>
  </si>
  <si>
    <t>Котлета домашняя из говядины</t>
  </si>
  <si>
    <t>Каша "Дружба" вязкая молочная с маслом сливочным</t>
  </si>
  <si>
    <t>80/20</t>
  </si>
  <si>
    <t>50/200</t>
  </si>
  <si>
    <t xml:space="preserve"> 2 день</t>
  </si>
  <si>
    <t>Котлеты из мяса кур в томатном соусе</t>
  </si>
  <si>
    <t>Пюре картофельное</t>
  </si>
  <si>
    <t>Замена блюда</t>
  </si>
  <si>
    <t>День</t>
  </si>
  <si>
    <t>Прием пищи</t>
  </si>
  <si>
    <t>Заменяемое блюдо/ Вариант Замены</t>
  </si>
  <si>
    <t>Белки,г</t>
  </si>
  <si>
    <t>Жиры,г</t>
  </si>
  <si>
    <t>Углеводы,г</t>
  </si>
  <si>
    <t>ЭЦ,ккал</t>
  </si>
  <si>
    <t>по меню</t>
  </si>
  <si>
    <t>День 1 (1 неделя)</t>
  </si>
  <si>
    <t>замена</t>
  </si>
  <si>
    <t>Сосиски отварные</t>
  </si>
  <si>
    <t>200/3</t>
  </si>
  <si>
    <t>День 2 (2 неделя)</t>
  </si>
  <si>
    <t>ПРИМЕРНОЕ ДВУХНЕДЕЛЬНОЕ МЕНЮ ДЛЯ ОБУЧАЮЩИХСЯ В ОБЩЕОБРАЗОВАТЕЛЬНЫХ ОРГАНИЗАЦИЯХ (сезон осенне-зимний)</t>
  </si>
  <si>
    <t>ГОРЯЧИЙ ЗАВТРАК</t>
  </si>
  <si>
    <t>7-11 лет</t>
  </si>
  <si>
    <t>12 лет и старше</t>
  </si>
  <si>
    <t>Котлета домашняя</t>
  </si>
  <si>
    <t>Макаронные изделия с маслом сливочным</t>
  </si>
  <si>
    <t>Пюре картофельное с маслом сливочным/Пюре картофельное</t>
  </si>
  <si>
    <t>Чай  с сахаром,с лимоном</t>
  </si>
  <si>
    <t>2-ая неделя</t>
  </si>
  <si>
    <t>Салат из отварной свеклы</t>
  </si>
  <si>
    <t>Котлеты из мяса кур/Котлеты из мяса кур в томатном соусе с овощами</t>
  </si>
  <si>
    <t>60/40</t>
  </si>
  <si>
    <t>Фрикадельки в сметанно- томатном соусе</t>
  </si>
  <si>
    <t xml:space="preserve">Чай с сахаром </t>
  </si>
  <si>
    <t>Рыба тушеная с овощами в томате</t>
  </si>
  <si>
    <t>150/3</t>
  </si>
  <si>
    <t>180/3</t>
  </si>
  <si>
    <t>Птица запеченная</t>
  </si>
  <si>
    <t>№ 229 Сбор.рец. На прод-ию для обуч. Во всех образ.учреж-Дели 2017</t>
  </si>
  <si>
    <t>Рыба, тушенная в томате с овощами</t>
  </si>
  <si>
    <t>Салат из белокочанной капусты с яблоками</t>
  </si>
  <si>
    <t xml:space="preserve">№ 46 Сбор.рец. На прод-ию для обуч. Во всех образ.учреж-Дели -2017 </t>
  </si>
  <si>
    <t>№279,331 Сбор.рец. На прод-ию для питания детей в дошк образоват учрежд-Дели 2017</t>
  </si>
  <si>
    <t>Тефтели мясные в сметанно-томатном соусе</t>
  </si>
  <si>
    <t>Горячий завтрак младшие классы (7-11 лет)</t>
  </si>
  <si>
    <t>Горячий завтрак старшие классы           (12 лет и старше)</t>
  </si>
  <si>
    <t>220/5</t>
  </si>
  <si>
    <t>замена на Сосиски говяжьи</t>
  </si>
  <si>
    <t>Тефтели мясные в томатно-сметанном соусе</t>
  </si>
  <si>
    <t>Куриное бедро /цыплята/куриная грудка /запеченные</t>
  </si>
  <si>
    <t>Рис отварной рассыпчатый с маслом сливочным/Рис отварной рассыпчатый</t>
  </si>
  <si>
    <t>Пюре картофельное  с маслом сливочным</t>
  </si>
  <si>
    <t>Салат из свежей белокочанной капусты с яблоками</t>
  </si>
  <si>
    <t>Куриные бедра запеченные с томатным соусом</t>
  </si>
  <si>
    <t>90/20</t>
  </si>
  <si>
    <t>Гороховое пюре</t>
  </si>
  <si>
    <t>Котлеты говяжьи</t>
  </si>
  <si>
    <t>170/5</t>
  </si>
  <si>
    <t>195/5</t>
  </si>
  <si>
    <t>Овощи тушеные с мясом</t>
  </si>
  <si>
    <t>№ 293  Сбор.рец. На прод-ию для обуч. Во всех образ.учреж-Дели 2017, 366/2016</t>
  </si>
  <si>
    <t>Гороховое пюре с маслом сливочным</t>
  </si>
  <si>
    <t>№ 199 Сбор.рец. На прод-ию для обуч. Во всех образ.учреж-Дели 2017</t>
  </si>
  <si>
    <t>№ 390,391,392 Сбор.рец. На прод-ию для обуч. Во всех образ.учреж-Дели 2017</t>
  </si>
  <si>
    <t>Пельмени мясные отварные с маслом сливочным</t>
  </si>
  <si>
    <t>№143,241 Сбор.рец. На прод-ию для обуч. Во всех образ.учреж-Дели 2017</t>
  </si>
  <si>
    <t>№ 171 Сбор.рец. На прод-ию для обуч. Во всех образ.учреж-Дели 2015</t>
  </si>
  <si>
    <t>Согласовано</t>
  </si>
  <si>
    <t>Руководитель общеобразовательного учреждения</t>
  </si>
  <si>
    <t>________________________</t>
  </si>
  <si>
    <t>Компот из сухофруктов (75С)</t>
  </si>
  <si>
    <t>Чай с мармеладом</t>
  </si>
  <si>
    <t>185/15</t>
  </si>
  <si>
    <t>Чай  с мармеладом</t>
  </si>
  <si>
    <t>Чай с мармеладом (75С)</t>
  </si>
  <si>
    <t>№349  Сбор.рец. На прод-ию для обуч. Во всех образ.учреж-Дели 2017</t>
  </si>
  <si>
    <t>№3 Сбор.рец. На прод-ию для обуч. Во всех образ.учреж-Дели 2017</t>
  </si>
  <si>
    <t>№ 280/331 Сбор.рец. На прод-ию для обуч. Во всех образ.учреж-Дели -2017</t>
  </si>
  <si>
    <t xml:space="preserve">Чай с мармеладом </t>
  </si>
  <si>
    <r>
      <rPr>
        <sz val="11"/>
        <color indexed="10"/>
        <rFont val="Arial"/>
        <family val="2"/>
        <charset val="204"/>
      </rPr>
      <t>ИЛИ</t>
    </r>
    <r>
      <rPr>
        <b/>
        <sz val="11"/>
        <rFont val="Arial"/>
        <family val="2"/>
        <charset val="204"/>
      </rPr>
      <t xml:space="preserve"> СОСИСКИ ОТВАРНЫЕ</t>
    </r>
  </si>
  <si>
    <r>
      <rPr>
        <sz val="11"/>
        <color indexed="10"/>
        <rFont val="Arial"/>
        <family val="2"/>
        <charset val="204"/>
      </rPr>
      <t>ИЛИ</t>
    </r>
    <r>
      <rPr>
        <sz val="11"/>
        <rFont val="Arial"/>
        <family val="2"/>
      </rPr>
      <t xml:space="preserve"> Котлета домашняя из говядины</t>
    </r>
  </si>
  <si>
    <t>Итого с заменой на котлеты:</t>
  </si>
  <si>
    <t>Итого с заменой на сосиски:</t>
  </si>
  <si>
    <t>Горячий завтрак старшие классы (12лет и старше)</t>
  </si>
  <si>
    <t>Плоды и ягоды свежие (апельсин)</t>
  </si>
  <si>
    <t>Компот из сухофруктов (75С) (сахара 10г)</t>
  </si>
  <si>
    <t>Компот из свежих яблок (75С) (сахара 10г)</t>
  </si>
  <si>
    <t>Напиток из свежих фруктов 75С (сахара 10г)</t>
  </si>
  <si>
    <r>
      <rPr>
        <b/>
        <sz val="12"/>
        <color indexed="10"/>
        <rFont val="Arial"/>
        <family val="2"/>
        <charset val="204"/>
      </rPr>
      <t>замена на</t>
    </r>
    <r>
      <rPr>
        <sz val="12"/>
        <rFont val="Arial"/>
        <family val="2"/>
      </rPr>
      <t xml:space="preserve"> Котлета домашняя/</t>
    </r>
    <r>
      <rPr>
        <b/>
        <sz val="12"/>
        <color indexed="10"/>
        <rFont val="Arial"/>
        <family val="2"/>
        <charset val="204"/>
      </rPr>
      <t xml:space="preserve">ИЛИ </t>
    </r>
    <r>
      <rPr>
        <sz val="12"/>
        <rFont val="Arial"/>
        <family val="2"/>
      </rPr>
      <t>сосиски отварные</t>
    </r>
  </si>
  <si>
    <t>90/100</t>
  </si>
  <si>
    <t>100/100</t>
  </si>
  <si>
    <t>по замене Каша Дружба"Молочная"</t>
  </si>
  <si>
    <t>ВСЕГО за 12 дней:</t>
  </si>
  <si>
    <t>В среднем на 1 учащегося в день:</t>
  </si>
  <si>
    <t>20-25%</t>
  </si>
  <si>
    <t>ЭЦ на 1 учащегося,ккал за 12дней</t>
  </si>
  <si>
    <t>ЭЦ на 1 учащегося,ккал в среднем за день</t>
  </si>
  <si>
    <t>Распределение по приему пищи,%</t>
  </si>
  <si>
    <t>Напиток из свежих фруктов (75С)</t>
  </si>
  <si>
    <t>Напиток из свежих фруктов (75 С)</t>
  </si>
  <si>
    <t>(общеобразовательные организации с режимом обучения до 6 часов)</t>
  </si>
  <si>
    <t>День 6 (1 неделя)</t>
  </si>
  <si>
    <t>Рыба тушеная с овощами</t>
  </si>
  <si>
    <t>50/40</t>
  </si>
  <si>
    <t>День 6 (2 неделя)</t>
  </si>
  <si>
    <t>Горячий завтрак младшие классы          (7-11 лет)</t>
  </si>
  <si>
    <t>Тефтели мясные в томатном соусе</t>
  </si>
  <si>
    <t>Каша пшенная вязкая</t>
  </si>
  <si>
    <t>150</t>
  </si>
  <si>
    <t>180</t>
  </si>
  <si>
    <t>Салат из моркови с яблоками</t>
  </si>
  <si>
    <t>Салат из свежей капусты с кукурузой</t>
  </si>
  <si>
    <t>Бутерброд с маслом сливочным и сыром</t>
  </si>
  <si>
    <t>Пельмени с маслом сливочным</t>
  </si>
  <si>
    <t>№ 59 Сбор.рец. На прод-ию для обуч. Во всех образ.учреж-Дели 2017</t>
  </si>
  <si>
    <t>Салат из свежей капусты с кукурузой к/с</t>
  </si>
  <si>
    <t xml:space="preserve">ТТК </t>
  </si>
</sst>
</file>

<file path=xl/styles.xml><?xml version="1.0" encoding="utf-8"?>
<styleSheet xmlns="http://schemas.openxmlformats.org/spreadsheetml/2006/main">
  <numFmts count="2">
    <numFmt numFmtId="172" formatCode="0.000"/>
    <numFmt numFmtId="173" formatCode="0.0"/>
  </numFmts>
  <fonts count="38">
    <font>
      <sz val="11"/>
      <color theme="1"/>
      <name val="Calibri"/>
      <family val="2"/>
      <charset val="204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b/>
      <sz val="10"/>
      <name val="Arial"/>
      <family val="2"/>
    </font>
    <font>
      <sz val="12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2"/>
      <name val="Arial Cyr"/>
      <charset val="204"/>
    </font>
    <font>
      <b/>
      <sz val="28"/>
      <name val="Times New Roman"/>
      <family val="1"/>
      <charset val="204"/>
    </font>
    <font>
      <sz val="16"/>
      <name val="Times New Roman"/>
      <family val="1"/>
      <charset val="204"/>
    </font>
    <font>
      <sz val="14"/>
      <name val="Times New Roman"/>
      <family val="1"/>
      <charset val="204"/>
    </font>
    <font>
      <sz val="11"/>
      <name val="Arial"/>
      <family val="2"/>
      <charset val="204"/>
    </font>
    <font>
      <sz val="8"/>
      <name val="Calibri"/>
      <family val="2"/>
      <charset val="204"/>
    </font>
    <font>
      <b/>
      <sz val="12"/>
      <name val="Arial"/>
      <family val="2"/>
      <charset val="204"/>
    </font>
    <font>
      <b/>
      <sz val="10"/>
      <name val="Times New Roman"/>
      <family val="1"/>
      <charset val="204"/>
    </font>
    <font>
      <sz val="11"/>
      <color indexed="10"/>
      <name val="Arial"/>
      <family val="2"/>
      <charset val="204"/>
    </font>
    <font>
      <b/>
      <sz val="11"/>
      <name val="Arial"/>
      <family val="2"/>
      <charset val="204"/>
    </font>
    <font>
      <b/>
      <sz val="12"/>
      <color indexed="10"/>
      <name val="Arial"/>
      <family val="2"/>
      <charset val="204"/>
    </font>
    <font>
      <sz val="9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8"/>
      <color theme="1"/>
      <name val="Times New Roman"/>
      <family val="1"/>
      <charset val="204"/>
    </font>
    <font>
      <sz val="8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Arial"/>
      <family val="2"/>
      <charset val="204"/>
    </font>
    <font>
      <b/>
      <sz val="10"/>
      <color theme="1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78">
    <xf numFmtId="0" fontId="0" fillId="0" borderId="0" xfId="0"/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righ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17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left" wrapText="1"/>
    </xf>
    <xf numFmtId="1" fontId="3" fillId="2" borderId="1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right" wrapText="1"/>
    </xf>
    <xf numFmtId="0" fontId="2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172" fontId="3" fillId="2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wrapText="1"/>
    </xf>
    <xf numFmtId="0" fontId="3" fillId="2" borderId="1" xfId="0" applyNumberFormat="1" applyFont="1" applyFill="1" applyBorder="1" applyAlignment="1">
      <alignment horizontal="center" wrapText="1"/>
    </xf>
    <xf numFmtId="2" fontId="2" fillId="2" borderId="1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left" wrapText="1"/>
    </xf>
    <xf numFmtId="0" fontId="2" fillId="2" borderId="2" xfId="0" applyNumberFormat="1" applyFont="1" applyFill="1" applyBorder="1" applyAlignment="1">
      <alignment horizontal="right" wrapText="1"/>
    </xf>
    <xf numFmtId="0" fontId="1" fillId="2" borderId="0" xfId="0" applyNumberFormat="1" applyFont="1" applyFill="1" applyAlignment="1">
      <alignment horizontal="center" wrapText="1"/>
    </xf>
    <xf numFmtId="0" fontId="5" fillId="2" borderId="0" xfId="0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right" wrapText="1"/>
    </xf>
    <xf numFmtId="0" fontId="2" fillId="2" borderId="0" xfId="0" applyNumberFormat="1" applyFont="1" applyFill="1" applyBorder="1" applyAlignment="1">
      <alignment horizontal="center"/>
    </xf>
    <xf numFmtId="172" fontId="2" fillId="2" borderId="0" xfId="0" applyNumberFormat="1" applyFont="1" applyFill="1" applyBorder="1" applyAlignment="1">
      <alignment horizontal="center" wrapText="1"/>
    </xf>
    <xf numFmtId="1" fontId="2" fillId="2" borderId="0" xfId="0" applyNumberFormat="1" applyFont="1" applyFill="1" applyBorder="1" applyAlignment="1">
      <alignment horizontal="center" wrapText="1"/>
    </xf>
    <xf numFmtId="2" fontId="26" fillId="0" borderId="0" xfId="0" applyNumberFormat="1" applyFont="1" applyFill="1" applyBorder="1" applyAlignment="1">
      <alignment horizontal="center" vertical="center" wrapText="1"/>
    </xf>
    <xf numFmtId="2" fontId="27" fillId="0" borderId="0" xfId="0" applyNumberFormat="1" applyFont="1" applyFill="1" applyBorder="1" applyAlignment="1">
      <alignment horizontal="center" vertical="center"/>
    </xf>
    <xf numFmtId="2" fontId="27" fillId="0" borderId="0" xfId="0" applyNumberFormat="1" applyFont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2" xfId="0" applyNumberFormat="1" applyFont="1" applyFill="1" applyBorder="1" applyAlignment="1">
      <alignment horizont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2" fontId="0" fillId="0" borderId="0" xfId="0" applyNumberFormat="1"/>
    <xf numFmtId="2" fontId="3" fillId="2" borderId="2" xfId="0" applyNumberFormat="1" applyFont="1" applyFill="1" applyBorder="1" applyAlignment="1">
      <alignment horizontal="center" vertical="center" wrapText="1"/>
    </xf>
    <xf numFmtId="2" fontId="2" fillId="2" borderId="0" xfId="0" applyNumberFormat="1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wrapText="1"/>
    </xf>
    <xf numFmtId="0" fontId="9" fillId="2" borderId="1" xfId="0" applyNumberFormat="1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right" wrapText="1"/>
    </xf>
    <xf numFmtId="0" fontId="2" fillId="2" borderId="3" xfId="0" applyNumberFormat="1" applyFont="1" applyFill="1" applyBorder="1" applyAlignment="1">
      <alignment horizontal="center"/>
    </xf>
    <xf numFmtId="2" fontId="2" fillId="2" borderId="3" xfId="0" applyNumberFormat="1" applyFont="1" applyFill="1" applyBorder="1" applyAlignment="1">
      <alignment horizontal="center" wrapText="1"/>
    </xf>
    <xf numFmtId="0" fontId="2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1" fillId="2" borderId="0" xfId="0" applyNumberFormat="1" applyFont="1" applyFill="1" applyAlignment="1">
      <alignment horizontal="center" wrapText="1"/>
    </xf>
    <xf numFmtId="0" fontId="7" fillId="2" borderId="1" xfId="0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left" vertical="center" wrapText="1"/>
    </xf>
    <xf numFmtId="0" fontId="11" fillId="0" borderId="0" xfId="0" applyFont="1" applyAlignment="1">
      <alignment horizontal="left" vertical="top"/>
    </xf>
    <xf numFmtId="0" fontId="11" fillId="0" borderId="0" xfId="0" applyFont="1" applyAlignment="1">
      <alignment vertical="top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3" fillId="0" borderId="0" xfId="0" applyFont="1"/>
    <xf numFmtId="0" fontId="12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8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left" vertical="top"/>
    </xf>
    <xf numFmtId="0" fontId="12" fillId="0" borderId="0" xfId="0" applyFont="1" applyAlignment="1">
      <alignment horizontal="right" vertical="center"/>
    </xf>
    <xf numFmtId="0" fontId="14" fillId="0" borderId="0" xfId="0" applyFont="1" applyAlignment="1">
      <alignment horizontal="center" vertical="top"/>
    </xf>
    <xf numFmtId="0" fontId="15" fillId="0" borderId="0" xfId="0" applyFont="1" applyAlignment="1">
      <alignment horizontal="center" vertical="top"/>
    </xf>
    <xf numFmtId="0" fontId="11" fillId="0" borderId="0" xfId="0" applyFont="1" applyBorder="1" applyAlignment="1">
      <alignment vertical="top"/>
    </xf>
    <xf numFmtId="0" fontId="12" fillId="0" borderId="0" xfId="0" applyFont="1" applyBorder="1" applyAlignment="1">
      <alignment horizontal="left"/>
    </xf>
    <xf numFmtId="0" fontId="29" fillId="0" borderId="0" xfId="0" applyFont="1" applyAlignment="1">
      <alignment horizontal="center"/>
    </xf>
    <xf numFmtId="0" fontId="1" fillId="2" borderId="0" xfId="0" applyNumberFormat="1" applyFont="1" applyFill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2" fontId="3" fillId="2" borderId="4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Alignment="1">
      <alignment horizontal="center" wrapText="1"/>
    </xf>
    <xf numFmtId="0" fontId="5" fillId="2" borderId="2" xfId="0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righ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 wrapText="1"/>
    </xf>
    <xf numFmtId="2" fontId="2" fillId="2" borderId="5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Alignment="1">
      <alignment horizontal="center" wrapText="1"/>
    </xf>
    <xf numFmtId="0" fontId="5" fillId="2" borderId="1" xfId="0" applyNumberFormat="1" applyFont="1" applyFill="1" applyBorder="1" applyAlignment="1">
      <alignment horizontal="left" wrapText="1"/>
    </xf>
    <xf numFmtId="0" fontId="9" fillId="2" borderId="1" xfId="0" applyNumberFormat="1" applyFont="1" applyFill="1" applyBorder="1" applyAlignment="1">
      <alignment horizontal="left" wrapText="1"/>
    </xf>
    <xf numFmtId="2" fontId="30" fillId="2" borderId="1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 wrapText="1"/>
    </xf>
    <xf numFmtId="0" fontId="2" fillId="2" borderId="0" xfId="0" applyNumberFormat="1" applyFont="1" applyFill="1" applyBorder="1" applyAlignment="1">
      <alignment horizontal="right" vertical="center" wrapText="1"/>
    </xf>
    <xf numFmtId="0" fontId="9" fillId="2" borderId="1" xfId="0" applyNumberFormat="1" applyFont="1" applyFill="1" applyBorder="1" applyAlignment="1">
      <alignment wrapText="1"/>
    </xf>
    <xf numFmtId="0" fontId="9" fillId="2" borderId="1" xfId="0" applyNumberFormat="1" applyFont="1" applyFill="1" applyBorder="1" applyAlignment="1">
      <alignment horizontal="center" wrapText="1"/>
    </xf>
    <xf numFmtId="2" fontId="9" fillId="2" borderId="1" xfId="0" applyNumberFormat="1" applyFont="1" applyFill="1" applyBorder="1" applyAlignment="1">
      <alignment horizontal="center" wrapText="1"/>
    </xf>
    <xf numFmtId="0" fontId="5" fillId="2" borderId="6" xfId="0" applyFont="1" applyFill="1" applyBorder="1" applyAlignment="1">
      <alignment horizontal="left" vertical="center" wrapText="1"/>
    </xf>
    <xf numFmtId="0" fontId="2" fillId="2" borderId="7" xfId="0" applyNumberFormat="1" applyFont="1" applyFill="1" applyBorder="1" applyAlignment="1">
      <alignment horizontal="right" vertical="center" wrapText="1"/>
    </xf>
    <xf numFmtId="0" fontId="2" fillId="2" borderId="7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 wrapText="1"/>
    </xf>
    <xf numFmtId="2" fontId="2" fillId="2" borderId="8" xfId="0" applyNumberFormat="1" applyFont="1" applyFill="1" applyBorder="1" applyAlignment="1">
      <alignment horizontal="center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2" fontId="17" fillId="2" borderId="1" xfId="0" applyNumberFormat="1" applyFont="1" applyFill="1" applyBorder="1" applyAlignment="1">
      <alignment horizontal="center" vertical="center" wrapText="1"/>
    </xf>
    <xf numFmtId="2" fontId="17" fillId="2" borderId="2" xfId="0" applyNumberFormat="1" applyFont="1" applyFill="1" applyBorder="1" applyAlignment="1">
      <alignment horizontal="center" vertical="center" wrapText="1"/>
    </xf>
    <xf numFmtId="0" fontId="10" fillId="2" borderId="1" xfId="0" applyNumberFormat="1" applyFont="1" applyFill="1" applyBorder="1" applyAlignment="1">
      <alignment horizontal="center" vertical="center" wrapText="1"/>
    </xf>
    <xf numFmtId="0" fontId="6" fillId="3" borderId="1" xfId="0" applyNumberFormat="1" applyFont="1" applyFill="1" applyBorder="1" applyAlignment="1">
      <alignment horizontal="left" wrapText="1"/>
    </xf>
    <xf numFmtId="0" fontId="7" fillId="2" borderId="1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left" vertical="center" wrapText="1"/>
    </xf>
    <xf numFmtId="0" fontId="6" fillId="3" borderId="1" xfId="0" applyNumberFormat="1" applyFont="1" applyFill="1" applyBorder="1" applyAlignment="1">
      <alignment horizontal="left" vertical="center" wrapText="1"/>
    </xf>
    <xf numFmtId="2" fontId="19" fillId="2" borderId="1" xfId="0" applyNumberFormat="1" applyFont="1" applyFill="1" applyBorder="1" applyAlignment="1">
      <alignment horizontal="center" vertical="center" wrapText="1"/>
    </xf>
    <xf numFmtId="0" fontId="19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0" fontId="1" fillId="2" borderId="0" xfId="0" applyNumberFormat="1" applyFont="1" applyFill="1" applyAlignment="1">
      <alignment horizontal="center" wrapText="1"/>
    </xf>
    <xf numFmtId="0" fontId="1" fillId="2" borderId="9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31" fillId="0" borderId="1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 wrapText="1"/>
    </xf>
    <xf numFmtId="2" fontId="20" fillId="0" borderId="1" xfId="0" applyNumberFormat="1" applyFont="1" applyFill="1" applyBorder="1" applyAlignment="1">
      <alignment horizontal="center" vertical="center" wrapText="1"/>
    </xf>
    <xf numFmtId="0" fontId="32" fillId="0" borderId="0" xfId="0" applyFont="1" applyAlignment="1">
      <alignment vertical="center"/>
    </xf>
    <xf numFmtId="0" fontId="3" fillId="2" borderId="5" xfId="0" applyNumberFormat="1" applyFont="1" applyFill="1" applyBorder="1" applyAlignment="1">
      <alignment horizontal="center" vertical="center"/>
    </xf>
    <xf numFmtId="0" fontId="3" fillId="2" borderId="5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left" vertical="center" wrapText="1"/>
    </xf>
    <xf numFmtId="0" fontId="3" fillId="2" borderId="3" xfId="0" applyNumberFormat="1" applyFont="1" applyFill="1" applyBorder="1" applyAlignment="1">
      <alignment horizontal="left" wrapText="1"/>
    </xf>
    <xf numFmtId="0" fontId="3" fillId="2" borderId="5" xfId="0" applyNumberFormat="1" applyFont="1" applyFill="1" applyBorder="1" applyAlignment="1">
      <alignment horizontal="left" vertical="center" wrapText="1"/>
    </xf>
    <xf numFmtId="0" fontId="3" fillId="2" borderId="5" xfId="0" applyNumberFormat="1" applyFont="1" applyFill="1" applyBorder="1" applyAlignment="1">
      <alignment horizontal="left" wrapText="1"/>
    </xf>
    <xf numFmtId="0" fontId="31" fillId="0" borderId="1" xfId="0" applyFont="1" applyBorder="1" applyAlignment="1">
      <alignment horizontal="center"/>
    </xf>
    <xf numFmtId="0" fontId="31" fillId="0" borderId="1" xfId="0" applyFont="1" applyBorder="1" applyAlignment="1">
      <alignment horizontal="center" wrapText="1"/>
    </xf>
    <xf numFmtId="2" fontId="20" fillId="0" borderId="1" xfId="0" applyNumberFormat="1" applyFont="1" applyFill="1" applyBorder="1" applyAlignment="1">
      <alignment horizontal="center" wrapText="1"/>
    </xf>
    <xf numFmtId="0" fontId="0" fillId="0" borderId="0" xfId="0" applyAlignment="1"/>
    <xf numFmtId="0" fontId="8" fillId="2" borderId="10" xfId="0" applyNumberFormat="1" applyFont="1" applyFill="1" applyBorder="1" applyAlignment="1">
      <alignment horizontal="center" vertical="center" wrapText="1"/>
    </xf>
    <xf numFmtId="0" fontId="8" fillId="2" borderId="10" xfId="0" applyNumberFormat="1" applyFont="1" applyFill="1" applyBorder="1" applyAlignment="1">
      <alignment horizontal="center" vertical="center"/>
    </xf>
    <xf numFmtId="49" fontId="8" fillId="2" borderId="10" xfId="0" applyNumberFormat="1" applyFont="1" applyFill="1" applyBorder="1" applyAlignment="1">
      <alignment horizontal="center" vertical="center" wrapText="1"/>
    </xf>
    <xf numFmtId="49" fontId="8" fillId="2" borderId="10" xfId="0" applyNumberFormat="1" applyFont="1" applyFill="1" applyBorder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 wrapText="1"/>
    </xf>
    <xf numFmtId="0" fontId="10" fillId="2" borderId="10" xfId="0" applyNumberFormat="1" applyFont="1" applyFill="1" applyBorder="1" applyAlignment="1">
      <alignment horizontal="left" vertical="center" wrapText="1"/>
    </xf>
    <xf numFmtId="1" fontId="10" fillId="2" borderId="10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0" xfId="0" applyNumberFormat="1" applyFont="1" applyFill="1" applyBorder="1" applyAlignment="1">
      <alignment horizontal="left" vertical="center" wrapText="1"/>
    </xf>
    <xf numFmtId="1" fontId="9" fillId="2" borderId="10" xfId="0" applyNumberFormat="1" applyFont="1" applyFill="1" applyBorder="1" applyAlignment="1">
      <alignment horizontal="center" vertical="center"/>
    </xf>
    <xf numFmtId="49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right" vertical="center" wrapText="1"/>
    </xf>
    <xf numFmtId="0" fontId="2" fillId="2" borderId="2" xfId="0" applyNumberFormat="1" applyFont="1" applyFill="1" applyBorder="1" applyAlignment="1">
      <alignment horizontal="left" vertical="center" wrapText="1"/>
    </xf>
    <xf numFmtId="0" fontId="8" fillId="2" borderId="0" xfId="0" applyNumberFormat="1" applyFont="1" applyFill="1" applyBorder="1" applyAlignment="1">
      <alignment horizontal="left" wrapText="1"/>
    </xf>
    <xf numFmtId="172" fontId="8" fillId="2" borderId="0" xfId="0" applyNumberFormat="1" applyFont="1" applyFill="1" applyBorder="1" applyAlignment="1">
      <alignment horizontal="center" wrapText="1"/>
    </xf>
    <xf numFmtId="49" fontId="8" fillId="2" borderId="1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9" fillId="2" borderId="1" xfId="0" applyNumberFormat="1" applyFont="1" applyFill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 wrapText="1"/>
    </xf>
    <xf numFmtId="172" fontId="2" fillId="2" borderId="1" xfId="0" applyNumberFormat="1" applyFont="1" applyFill="1" applyBorder="1" applyAlignment="1">
      <alignment horizontal="center" vertical="center" wrapText="1"/>
    </xf>
    <xf numFmtId="0" fontId="33" fillId="2" borderId="1" xfId="0" applyFont="1" applyFill="1" applyBorder="1" applyAlignment="1">
      <alignment vertical="center"/>
    </xf>
    <xf numFmtId="0" fontId="9" fillId="4" borderId="1" xfId="0" applyNumberFormat="1" applyFont="1" applyFill="1" applyBorder="1" applyAlignment="1">
      <alignment horizontal="left" vertical="center" wrapText="1"/>
    </xf>
    <xf numFmtId="49" fontId="9" fillId="4" borderId="1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right" vertical="center" wrapText="1"/>
    </xf>
    <xf numFmtId="2" fontId="34" fillId="0" borderId="1" xfId="0" applyNumberFormat="1" applyFont="1" applyBorder="1" applyAlignment="1">
      <alignment horizontal="center" vertical="center"/>
    </xf>
    <xf numFmtId="0" fontId="34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left" vertical="center" wrapText="1"/>
    </xf>
    <xf numFmtId="0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 wrapText="1"/>
    </xf>
    <xf numFmtId="0" fontId="6" fillId="0" borderId="1" xfId="0" applyNumberFormat="1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3" fillId="0" borderId="1" xfId="0" applyNumberFormat="1" applyFont="1" applyFill="1" applyBorder="1" applyAlignment="1">
      <alignment horizontal="left" vertical="center" wrapText="1"/>
    </xf>
    <xf numFmtId="49" fontId="3" fillId="0" borderId="1" xfId="0" applyNumberFormat="1" applyFont="1" applyFill="1" applyBorder="1" applyAlignment="1">
      <alignment horizontal="center" vertical="center"/>
    </xf>
    <xf numFmtId="172" fontId="3" fillId="0" borderId="1" xfId="0" applyNumberFormat="1" applyFont="1" applyFill="1" applyBorder="1" applyAlignment="1">
      <alignment horizontal="center" vertical="center" wrapText="1"/>
    </xf>
    <xf numFmtId="173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left" wrapText="1"/>
    </xf>
    <xf numFmtId="1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left" wrapText="1"/>
    </xf>
    <xf numFmtId="0" fontId="3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right" vertical="center" wrapText="1"/>
    </xf>
    <xf numFmtId="0" fontId="2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left" vertical="top"/>
    </xf>
    <xf numFmtId="0" fontId="12" fillId="0" borderId="0" xfId="0" applyFont="1" applyBorder="1" applyAlignment="1">
      <alignment vertical="top"/>
    </xf>
    <xf numFmtId="0" fontId="2" fillId="2" borderId="1" xfId="0" applyNumberFormat="1" applyFont="1" applyFill="1" applyBorder="1" applyAlignment="1">
      <alignment horizontal="left" vertical="center" wrapText="1"/>
    </xf>
    <xf numFmtId="0" fontId="1" fillId="2" borderId="0" xfId="0" applyNumberFormat="1" applyFont="1" applyFill="1" applyAlignment="1">
      <alignment horizontal="center" wrapText="1"/>
    </xf>
    <xf numFmtId="0" fontId="17" fillId="2" borderId="5" xfId="0" applyNumberFormat="1" applyFont="1" applyFill="1" applyBorder="1" applyAlignment="1">
      <alignment horizontal="left" vertical="center" wrapText="1"/>
    </xf>
    <xf numFmtId="0" fontId="0" fillId="0" borderId="1" xfId="0" applyBorder="1"/>
    <xf numFmtId="2" fontId="34" fillId="0" borderId="1" xfId="0" applyNumberFormat="1" applyFont="1" applyBorder="1" applyAlignment="1">
      <alignment horizontal="center"/>
    </xf>
    <xf numFmtId="1" fontId="22" fillId="2" borderId="5" xfId="0" applyNumberFormat="1" applyFont="1" applyFill="1" applyBorder="1" applyAlignment="1">
      <alignment horizontal="center" vertical="center"/>
    </xf>
    <xf numFmtId="2" fontId="22" fillId="2" borderId="1" xfId="0" applyNumberFormat="1" applyFont="1" applyFill="1" applyBorder="1" applyAlignment="1">
      <alignment horizontal="center" vertical="center" wrapText="1"/>
    </xf>
    <xf numFmtId="0" fontId="30" fillId="0" borderId="3" xfId="0" applyFont="1" applyBorder="1" applyAlignment="1">
      <alignment horizontal="left" vertical="center" wrapText="1"/>
    </xf>
    <xf numFmtId="0" fontId="30" fillId="0" borderId="5" xfId="0" applyFont="1" applyBorder="1" applyAlignment="1">
      <alignment horizontal="center" vertical="center"/>
    </xf>
    <xf numFmtId="2" fontId="17" fillId="0" borderId="1" xfId="0" applyNumberFormat="1" applyFont="1" applyFill="1" applyBorder="1" applyAlignment="1">
      <alignment horizontal="center" vertical="center" wrapText="1"/>
    </xf>
    <xf numFmtId="0" fontId="0" fillId="2" borderId="0" xfId="0" applyFill="1"/>
    <xf numFmtId="0" fontId="35" fillId="2" borderId="1" xfId="0" applyFont="1" applyFill="1" applyBorder="1" applyAlignment="1">
      <alignment vertical="center" wrapText="1"/>
    </xf>
    <xf numFmtId="0" fontId="35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33" fillId="2" borderId="1" xfId="0" applyFont="1" applyFill="1" applyBorder="1" applyAlignment="1">
      <alignment horizontal="center" vertical="center"/>
    </xf>
    <xf numFmtId="0" fontId="30" fillId="2" borderId="1" xfId="0" applyFont="1" applyFill="1" applyBorder="1" applyAlignment="1">
      <alignment horizontal="center" vertical="center"/>
    </xf>
    <xf numFmtId="0" fontId="30" fillId="2" borderId="1" xfId="0" applyFont="1" applyFill="1" applyBorder="1" applyAlignment="1">
      <alignment vertical="center" wrapText="1"/>
    </xf>
    <xf numFmtId="0" fontId="30" fillId="2" borderId="1" xfId="0" applyFont="1" applyFill="1" applyBorder="1" applyAlignment="1">
      <alignment horizontal="center" vertical="center" wrapText="1"/>
    </xf>
    <xf numFmtId="0" fontId="33" fillId="2" borderId="1" xfId="0" applyFont="1" applyFill="1" applyBorder="1" applyAlignment="1">
      <alignment horizontal="center"/>
    </xf>
    <xf numFmtId="0" fontId="36" fillId="2" borderId="0" xfId="0" applyFont="1" applyFill="1" applyBorder="1" applyAlignment="1"/>
    <xf numFmtId="0" fontId="9" fillId="2" borderId="2" xfId="0" applyNumberFormat="1" applyFont="1" applyFill="1" applyBorder="1" applyAlignment="1">
      <alignment horizontal="left" vertical="center" wrapText="1"/>
    </xf>
    <xf numFmtId="0" fontId="33" fillId="2" borderId="1" xfId="0" applyFont="1" applyFill="1" applyBorder="1" applyAlignment="1">
      <alignment vertical="center" wrapText="1"/>
    </xf>
    <xf numFmtId="0" fontId="10" fillId="4" borderId="1" xfId="0" applyNumberFormat="1" applyFont="1" applyFill="1" applyBorder="1" applyAlignment="1">
      <alignment horizontal="left" vertical="center" wrapText="1"/>
    </xf>
    <xf numFmtId="0" fontId="9" fillId="4" borderId="1" xfId="0" applyNumberFormat="1" applyFont="1" applyFill="1" applyBorder="1" applyAlignment="1">
      <alignment horizontal="center" vertical="center"/>
    </xf>
    <xf numFmtId="1" fontId="34" fillId="0" borderId="1" xfId="0" applyNumberFormat="1" applyFont="1" applyBorder="1" applyAlignment="1">
      <alignment horizontal="center"/>
    </xf>
    <xf numFmtId="0" fontId="34" fillId="0" borderId="1" xfId="0" applyFont="1" applyBorder="1" applyAlignment="1">
      <alignment horizontal="right"/>
    </xf>
    <xf numFmtId="9" fontId="0" fillId="0" borderId="0" xfId="0" applyNumberFormat="1"/>
    <xf numFmtId="2" fontId="34" fillId="2" borderId="1" xfId="0" applyNumberFormat="1" applyFont="1" applyFill="1" applyBorder="1" applyAlignment="1">
      <alignment horizontal="center"/>
    </xf>
    <xf numFmtId="2" fontId="34" fillId="2" borderId="1" xfId="0" applyNumberFormat="1" applyFont="1" applyFill="1" applyBorder="1"/>
    <xf numFmtId="0" fontId="34" fillId="2" borderId="1" xfId="0" applyFont="1" applyFill="1" applyBorder="1" applyAlignment="1">
      <alignment horizontal="center"/>
    </xf>
    <xf numFmtId="9" fontId="34" fillId="2" borderId="1" xfId="0" applyNumberFormat="1" applyFont="1" applyFill="1" applyBorder="1" applyAlignment="1">
      <alignment horizontal="center"/>
    </xf>
    <xf numFmtId="0" fontId="19" fillId="2" borderId="7" xfId="0" applyNumberFormat="1" applyFont="1" applyFill="1" applyBorder="1" applyAlignment="1">
      <alignment horizontal="center" vertical="center"/>
    </xf>
    <xf numFmtId="2" fontId="19" fillId="2" borderId="7" xfId="0" applyNumberFormat="1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left" vertical="center" wrapText="1"/>
    </xf>
    <xf numFmtId="0" fontId="2" fillId="2" borderId="9" xfId="0" applyNumberFormat="1" applyFont="1" applyFill="1" applyBorder="1" applyAlignment="1">
      <alignment horizontal="right"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2" fontId="2" fillId="2" borderId="9" xfId="0" applyNumberFormat="1" applyFont="1" applyFill="1" applyBorder="1" applyAlignment="1">
      <alignment horizontal="center" vertical="center" wrapText="1"/>
    </xf>
    <xf numFmtId="0" fontId="19" fillId="2" borderId="0" xfId="0" applyNumberFormat="1" applyFont="1" applyFill="1" applyBorder="1" applyAlignment="1">
      <alignment horizontal="center" vertical="center"/>
    </xf>
    <xf numFmtId="2" fontId="19" fillId="2" borderId="0" xfId="0" applyNumberFormat="1" applyFont="1" applyFill="1" applyBorder="1" applyAlignment="1">
      <alignment horizontal="center" vertical="center" wrapText="1"/>
    </xf>
    <xf numFmtId="0" fontId="6" fillId="2" borderId="0" xfId="0" applyNumberFormat="1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left" wrapText="1"/>
    </xf>
    <xf numFmtId="0" fontId="31" fillId="0" borderId="2" xfId="0" applyFont="1" applyBorder="1" applyAlignment="1">
      <alignment horizontal="center" vertical="center" wrapText="1"/>
    </xf>
    <xf numFmtId="2" fontId="35" fillId="0" borderId="1" xfId="0" applyNumberFormat="1" applyFont="1" applyBorder="1" applyAlignment="1">
      <alignment horizontal="center"/>
    </xf>
    <xf numFmtId="2" fontId="35" fillId="0" borderId="1" xfId="0" applyNumberFormat="1" applyFont="1" applyBorder="1" applyAlignment="1">
      <alignment horizontal="center" vertical="center"/>
    </xf>
    <xf numFmtId="0" fontId="35" fillId="0" borderId="1" xfId="0" applyFont="1" applyBorder="1" applyAlignment="1">
      <alignment horizontal="center" vertical="center"/>
    </xf>
    <xf numFmtId="0" fontId="34" fillId="0" borderId="1" xfId="0" applyFont="1" applyBorder="1" applyAlignment="1">
      <alignment horizontal="center" vertical="center"/>
    </xf>
    <xf numFmtId="0" fontId="9" fillId="5" borderId="1" xfId="0" applyNumberFormat="1" applyFont="1" applyFill="1" applyBorder="1" applyAlignment="1">
      <alignment horizontal="left" vertical="center" wrapText="1"/>
    </xf>
    <xf numFmtId="1" fontId="9" fillId="5" borderId="1" xfId="0" applyNumberFormat="1" applyFont="1" applyFill="1" applyBorder="1" applyAlignment="1">
      <alignment horizontal="center" vertical="center"/>
    </xf>
    <xf numFmtId="0" fontId="35" fillId="5" borderId="1" xfId="0" applyFont="1" applyFill="1" applyBorder="1" applyAlignment="1">
      <alignment vertical="center" wrapText="1"/>
    </xf>
    <xf numFmtId="0" fontId="33" fillId="5" borderId="1" xfId="0" applyFont="1" applyFill="1" applyBorder="1" applyAlignment="1">
      <alignment horizontal="center" vertical="center"/>
    </xf>
    <xf numFmtId="2" fontId="30" fillId="2" borderId="0" xfId="0" applyNumberFormat="1" applyFont="1" applyFill="1" applyAlignment="1">
      <alignment horizontal="center"/>
    </xf>
    <xf numFmtId="2" fontId="17" fillId="2" borderId="1" xfId="0" applyNumberFormat="1" applyFont="1" applyFill="1" applyBorder="1" applyAlignment="1">
      <alignment horizontal="center" wrapText="1"/>
    </xf>
    <xf numFmtId="0" fontId="17" fillId="2" borderId="1" xfId="0" applyNumberFormat="1" applyFont="1" applyFill="1" applyBorder="1" applyAlignment="1">
      <alignment horizontal="center" wrapText="1"/>
    </xf>
    <xf numFmtId="0" fontId="0" fillId="0" borderId="4" xfId="0" applyBorder="1"/>
    <xf numFmtId="0" fontId="2" fillId="2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left" wrapText="1"/>
    </xf>
    <xf numFmtId="0" fontId="1" fillId="2" borderId="0" xfId="0" applyNumberFormat="1" applyFont="1" applyFill="1" applyAlignment="1">
      <alignment horizontal="center" wrapText="1"/>
    </xf>
    <xf numFmtId="0" fontId="1" fillId="2" borderId="9" xfId="0" applyNumberFormat="1" applyFont="1" applyFill="1" applyBorder="1" applyAlignment="1">
      <alignment horizontal="center" wrapText="1"/>
    </xf>
    <xf numFmtId="0" fontId="5" fillId="2" borderId="2" xfId="0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5" fillId="2" borderId="5" xfId="0" applyFont="1" applyFill="1" applyBorder="1" applyAlignment="1">
      <alignment horizontal="center" wrapText="1"/>
    </xf>
    <xf numFmtId="0" fontId="2" fillId="2" borderId="2" xfId="0" applyNumberFormat="1" applyFont="1" applyFill="1" applyBorder="1" applyAlignment="1">
      <alignment horizontal="center" wrapText="1"/>
    </xf>
    <xf numFmtId="0" fontId="2" fillId="2" borderId="3" xfId="0" applyNumberFormat="1" applyFont="1" applyFill="1" applyBorder="1" applyAlignment="1">
      <alignment horizontal="center" wrapText="1"/>
    </xf>
    <xf numFmtId="0" fontId="2" fillId="2" borderId="5" xfId="0" applyNumberFormat="1" applyFont="1" applyFill="1" applyBorder="1" applyAlignment="1">
      <alignment horizontal="center" wrapText="1"/>
    </xf>
    <xf numFmtId="0" fontId="6" fillId="2" borderId="2" xfId="0" applyNumberFormat="1" applyFont="1" applyFill="1" applyBorder="1" applyAlignment="1">
      <alignment horizontal="center" wrapText="1"/>
    </xf>
    <xf numFmtId="0" fontId="6" fillId="2" borderId="3" xfId="0" applyNumberFormat="1" applyFont="1" applyFill="1" applyBorder="1" applyAlignment="1">
      <alignment horizontal="center" wrapText="1"/>
    </xf>
    <xf numFmtId="0" fontId="6" fillId="2" borderId="5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14" fillId="0" borderId="0" xfId="0" applyFont="1" applyAlignment="1">
      <alignment horizontal="center" vertical="top"/>
    </xf>
    <xf numFmtId="0" fontId="15" fillId="0" borderId="0" xfId="0" applyFont="1" applyAlignment="1">
      <alignment horizontal="center" vertical="top"/>
    </xf>
    <xf numFmtId="0" fontId="16" fillId="0" borderId="0" xfId="0" applyFont="1" applyAlignment="1">
      <alignment horizontal="center" vertical="top"/>
    </xf>
    <xf numFmtId="0" fontId="5" fillId="2" borderId="0" xfId="0" applyFont="1" applyFill="1" applyBorder="1" applyAlignment="1">
      <alignment horizontal="center" wrapText="1"/>
    </xf>
    <xf numFmtId="0" fontId="2" fillId="0" borderId="1" xfId="0" applyNumberFormat="1" applyFont="1" applyFill="1" applyBorder="1" applyAlignment="1">
      <alignment horizontal="left" vertical="center" wrapText="1"/>
    </xf>
    <xf numFmtId="0" fontId="24" fillId="2" borderId="0" xfId="0" applyNumberFormat="1" applyFont="1" applyFill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7" fillId="0" borderId="12" xfId="0" applyFont="1" applyBorder="1" applyAlignment="1">
      <alignment horizontal="center" vertical="center" wrapText="1"/>
    </xf>
    <xf numFmtId="0" fontId="37" fillId="0" borderId="4" xfId="0" applyFont="1" applyBorder="1" applyAlignment="1">
      <alignment horizontal="center" vertical="center" wrapText="1"/>
    </xf>
    <xf numFmtId="0" fontId="37" fillId="0" borderId="10" xfId="0" applyFont="1" applyBorder="1" applyAlignment="1">
      <alignment horizontal="center" vertical="center" wrapText="1"/>
    </xf>
    <xf numFmtId="0" fontId="31" fillId="0" borderId="1" xfId="0" applyFont="1" applyBorder="1" applyAlignment="1">
      <alignment horizontal="center" vertical="center" wrapText="1"/>
    </xf>
    <xf numFmtId="0" fontId="37" fillId="0" borderId="1" xfId="0" applyFont="1" applyBorder="1" applyAlignment="1">
      <alignment horizontal="center" vertical="center"/>
    </xf>
    <xf numFmtId="0" fontId="37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7" fillId="0" borderId="12" xfId="0" applyFont="1" applyBorder="1" applyAlignment="1">
      <alignment horizontal="center" vertical="center"/>
    </xf>
    <xf numFmtId="0" fontId="37" fillId="0" borderId="4" xfId="0" applyFont="1" applyBorder="1" applyAlignment="1">
      <alignment horizontal="center" vertical="center"/>
    </xf>
    <xf numFmtId="0" fontId="37" fillId="0" borderId="10" xfId="0" applyFont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7" xfId="0" applyNumberFormat="1" applyFont="1" applyFill="1" applyBorder="1" applyAlignment="1">
      <alignment horizontal="center" vertical="center" wrapText="1"/>
    </xf>
    <xf numFmtId="0" fontId="25" fillId="2" borderId="7" xfId="0" applyFont="1" applyFill="1" applyBorder="1" applyAlignment="1">
      <alignment horizontal="center"/>
    </xf>
    <xf numFmtId="0" fontId="25" fillId="2" borderId="8" xfId="0" applyFont="1" applyFill="1" applyBorder="1" applyAlignment="1">
      <alignment horizontal="center"/>
    </xf>
    <xf numFmtId="0" fontId="25" fillId="2" borderId="0" xfId="0" applyFont="1" applyFill="1" applyBorder="1" applyAlignment="1">
      <alignment horizontal="center"/>
    </xf>
    <xf numFmtId="0" fontId="25" fillId="2" borderId="13" xfId="0" applyFont="1" applyFill="1" applyBorder="1" applyAlignment="1">
      <alignment horizontal="center"/>
    </xf>
    <xf numFmtId="0" fontId="25" fillId="2" borderId="0" xfId="0" applyFont="1" applyFill="1" applyAlignment="1">
      <alignment horizontal="center"/>
    </xf>
    <xf numFmtId="0" fontId="8" fillId="2" borderId="2" xfId="0" applyNumberFormat="1" applyFont="1" applyFill="1" applyBorder="1" applyAlignment="1">
      <alignment horizontal="center" vertical="center"/>
    </xf>
    <xf numFmtId="0" fontId="8" fillId="2" borderId="5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0" fontId="8" fillId="2" borderId="2" xfId="0" applyNumberFormat="1" applyFont="1" applyFill="1" applyBorder="1" applyAlignment="1">
      <alignment horizontal="center" vertical="center" wrapText="1"/>
    </xf>
    <xf numFmtId="0" fontId="8" fillId="2" borderId="3" xfId="0" applyNumberFormat="1" applyFont="1" applyFill="1" applyBorder="1" applyAlignment="1">
      <alignment horizontal="center" vertical="center" wrapText="1"/>
    </xf>
    <xf numFmtId="0" fontId="8" fillId="2" borderId="5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R219"/>
  <sheetViews>
    <sheetView topLeftCell="A163" workbookViewId="0">
      <selection activeCell="A168" sqref="A168:O168"/>
    </sheetView>
  </sheetViews>
  <sheetFormatPr defaultRowHeight="15"/>
  <cols>
    <col min="1" max="1" width="28.7109375" customWidth="1"/>
    <col min="2" max="2" width="55" customWidth="1"/>
    <col min="3" max="3" width="11" customWidth="1"/>
    <col min="7" max="7" width="11" customWidth="1"/>
    <col min="10" max="10" width="11.28515625" customWidth="1"/>
    <col min="12" max="12" width="11" customWidth="1"/>
    <col min="13" max="13" width="12" customWidth="1"/>
    <col min="14" max="14" width="11.28515625" customWidth="1"/>
    <col min="16" max="16" width="0" hidden="1" customWidth="1"/>
    <col min="17" max="17" width="9.140625" style="75" hidden="1" customWidth="1"/>
    <col min="18" max="18" width="9.140625" style="74"/>
  </cols>
  <sheetData>
    <row r="2" spans="1:15">
      <c r="A2" s="242"/>
      <c r="B2" s="231"/>
      <c r="C2" s="231"/>
      <c r="D2" s="231"/>
      <c r="E2" s="231"/>
      <c r="F2" s="231"/>
      <c r="G2" s="231"/>
      <c r="H2" s="231"/>
      <c r="I2" s="231"/>
      <c r="J2" s="231"/>
      <c r="K2" s="231"/>
      <c r="L2" s="231"/>
      <c r="M2" s="231"/>
      <c r="N2" s="231"/>
      <c r="O2" s="231"/>
    </row>
    <row r="3" spans="1:15">
      <c r="A3" s="242"/>
      <c r="B3" s="231"/>
      <c r="C3" s="231"/>
      <c r="D3" s="231"/>
      <c r="E3" s="231"/>
      <c r="F3" s="231"/>
      <c r="G3" s="231"/>
      <c r="H3" s="231"/>
      <c r="I3" s="231"/>
      <c r="J3" s="231"/>
      <c r="K3" s="231"/>
      <c r="L3" s="231"/>
      <c r="M3" s="231"/>
      <c r="N3" s="231"/>
      <c r="O3" s="231"/>
    </row>
    <row r="4" spans="1:15" ht="18">
      <c r="A4" s="242"/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</row>
    <row r="5" spans="1:15" ht="18">
      <c r="A5" s="242"/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54"/>
      <c r="N5" s="54"/>
      <c r="O5" s="54"/>
    </row>
    <row r="6" spans="1:15" ht="18">
      <c r="A6" s="242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</row>
    <row r="7" spans="1:15" ht="18">
      <c r="A7" s="242"/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</row>
    <row r="8" spans="1:15" ht="18">
      <c r="A8" s="242"/>
      <c r="B8" s="54"/>
      <c r="C8" s="54"/>
      <c r="D8" s="54"/>
      <c r="E8" s="54"/>
      <c r="F8" s="54"/>
      <c r="G8" s="54"/>
      <c r="H8" s="54"/>
      <c r="I8" s="54"/>
      <c r="J8" s="54"/>
      <c r="K8" s="54"/>
      <c r="L8" s="54"/>
      <c r="M8" s="54"/>
      <c r="N8" s="54"/>
      <c r="O8" s="54"/>
    </row>
    <row r="9" spans="1:15" ht="18">
      <c r="A9" s="242"/>
      <c r="M9" s="54"/>
      <c r="N9" s="54"/>
      <c r="O9" s="54"/>
    </row>
    <row r="10" spans="1:15" ht="18">
      <c r="A10" s="242"/>
      <c r="M10" s="54"/>
      <c r="N10" s="54"/>
      <c r="O10" s="54"/>
    </row>
    <row r="11" spans="1:15" ht="18">
      <c r="A11" s="242"/>
      <c r="M11" s="54"/>
      <c r="N11" s="54"/>
      <c r="O11" s="54"/>
    </row>
    <row r="12" spans="1:15" ht="18">
      <c r="A12" s="242"/>
      <c r="B12" s="173" t="s">
        <v>152</v>
      </c>
      <c r="C12" s="58"/>
      <c r="D12" s="59"/>
      <c r="E12" s="59"/>
      <c r="H12" s="53"/>
      <c r="I12" s="60" t="s">
        <v>59</v>
      </c>
      <c r="J12" s="60"/>
      <c r="K12" s="60"/>
      <c r="M12" s="54"/>
      <c r="N12" s="54"/>
      <c r="O12" s="54"/>
    </row>
    <row r="13" spans="1:15" ht="18">
      <c r="A13" s="242"/>
      <c r="B13" s="174" t="s">
        <v>153</v>
      </c>
      <c r="C13" s="58"/>
      <c r="D13" s="59"/>
      <c r="E13" s="59"/>
      <c r="H13" s="53"/>
      <c r="I13" s="60" t="s">
        <v>54</v>
      </c>
      <c r="J13" s="60"/>
      <c r="K13" s="60"/>
      <c r="M13" s="54"/>
      <c r="N13" s="54"/>
      <c r="O13" s="54"/>
    </row>
    <row r="14" spans="1:15" ht="18">
      <c r="A14" s="242"/>
      <c r="B14" s="71"/>
      <c r="C14" s="61"/>
      <c r="D14" s="59"/>
      <c r="E14" s="59"/>
      <c r="H14" s="53"/>
      <c r="L14" s="59"/>
      <c r="M14" s="54"/>
      <c r="N14" s="54"/>
      <c r="O14" s="54"/>
    </row>
    <row r="15" spans="1:15" ht="18">
      <c r="A15" s="242"/>
      <c r="B15" s="70" t="s">
        <v>154</v>
      </c>
      <c r="C15" s="58"/>
      <c r="D15" s="59"/>
      <c r="E15" s="59"/>
      <c r="H15" s="53"/>
      <c r="I15" s="62" t="s">
        <v>55</v>
      </c>
      <c r="J15" s="62"/>
      <c r="K15" s="62"/>
      <c r="L15" s="63"/>
      <c r="M15" s="54"/>
      <c r="N15" s="54"/>
      <c r="O15" s="54"/>
    </row>
    <row r="16" spans="1:15" ht="18">
      <c r="A16" s="242"/>
      <c r="B16" s="58"/>
      <c r="C16" s="58"/>
      <c r="D16" s="59"/>
      <c r="E16" s="59"/>
      <c r="F16" s="59"/>
      <c r="G16" s="59"/>
      <c r="H16" s="59"/>
      <c r="I16" s="59"/>
      <c r="J16" s="64"/>
      <c r="K16" s="65"/>
      <c r="L16" s="63"/>
      <c r="M16" s="54"/>
      <c r="N16" s="54"/>
      <c r="O16" s="54"/>
    </row>
    <row r="17" spans="1:15" ht="18">
      <c r="A17" s="242"/>
      <c r="B17" s="66"/>
      <c r="C17" s="57"/>
      <c r="D17" s="59"/>
      <c r="E17" s="59"/>
      <c r="F17" s="59"/>
      <c r="G17" s="59"/>
      <c r="H17" s="53"/>
      <c r="M17" s="54"/>
      <c r="N17" s="54"/>
      <c r="O17" s="54"/>
    </row>
    <row r="18" spans="1:15" ht="18">
      <c r="A18" s="242"/>
      <c r="B18" s="57"/>
      <c r="C18" s="59"/>
      <c r="D18" s="59"/>
      <c r="E18" s="59"/>
      <c r="F18" s="59"/>
      <c r="G18" s="59"/>
      <c r="H18" s="59"/>
      <c r="I18" s="59"/>
      <c r="J18" s="64"/>
      <c r="K18" s="64"/>
      <c r="L18" s="67"/>
      <c r="M18" s="54"/>
      <c r="N18" s="54"/>
      <c r="O18" s="54"/>
    </row>
    <row r="19" spans="1:15" ht="18">
      <c r="A19" s="242"/>
      <c r="B19" s="57"/>
      <c r="C19" s="59"/>
      <c r="D19" s="59"/>
      <c r="E19" s="59"/>
      <c r="F19" s="59"/>
      <c r="G19" s="59"/>
      <c r="H19" s="59"/>
      <c r="I19" s="59"/>
      <c r="J19" s="64"/>
      <c r="K19" s="64"/>
      <c r="L19" s="67"/>
      <c r="M19" s="54"/>
      <c r="N19" s="54"/>
      <c r="O19" s="54"/>
    </row>
    <row r="20" spans="1:15" ht="34.5">
      <c r="A20" s="242"/>
      <c r="B20" s="243" t="s">
        <v>56</v>
      </c>
      <c r="C20" s="243"/>
      <c r="D20" s="243"/>
      <c r="E20" s="243"/>
      <c r="F20" s="243"/>
      <c r="G20" s="243"/>
      <c r="H20" s="243"/>
      <c r="I20" s="243"/>
      <c r="J20" s="243"/>
      <c r="K20" s="243"/>
      <c r="L20" s="68"/>
      <c r="M20" s="54"/>
      <c r="N20" s="54"/>
      <c r="O20" s="54"/>
    </row>
    <row r="21" spans="1:15" ht="20.25">
      <c r="A21" s="242"/>
      <c r="B21" s="244" t="s">
        <v>57</v>
      </c>
      <c r="C21" s="244"/>
      <c r="D21" s="244"/>
      <c r="E21" s="244"/>
      <c r="F21" s="244"/>
      <c r="G21" s="244"/>
      <c r="H21" s="244"/>
      <c r="I21" s="244"/>
      <c r="J21" s="244"/>
      <c r="K21" s="244"/>
      <c r="L21" s="69"/>
      <c r="M21" s="54"/>
      <c r="N21" s="54"/>
      <c r="O21" s="54"/>
    </row>
    <row r="22" spans="1:15" ht="20.25">
      <c r="A22" s="242"/>
      <c r="B22" s="244" t="s">
        <v>58</v>
      </c>
      <c r="C22" s="244"/>
      <c r="D22" s="244"/>
      <c r="E22" s="244"/>
      <c r="F22" s="244"/>
      <c r="G22" s="244"/>
      <c r="H22" s="244"/>
      <c r="I22" s="244"/>
      <c r="J22" s="244"/>
      <c r="K22" s="244"/>
      <c r="L22" s="69"/>
      <c r="M22" s="54"/>
      <c r="N22" s="54"/>
      <c r="O22" s="54"/>
    </row>
    <row r="23" spans="1:15" ht="18">
      <c r="A23" s="242"/>
      <c r="M23" s="54"/>
      <c r="N23" s="54"/>
      <c r="O23" s="54"/>
    </row>
    <row r="24" spans="1:15" ht="18">
      <c r="A24" s="242"/>
      <c r="M24" s="54"/>
      <c r="N24" s="54"/>
      <c r="O24" s="54"/>
    </row>
    <row r="25" spans="1:15" ht="18">
      <c r="A25" s="242"/>
      <c r="B25" s="54"/>
      <c r="C25" s="54"/>
      <c r="D25" s="54"/>
      <c r="E25" s="54"/>
      <c r="F25" s="54"/>
      <c r="G25" s="54"/>
      <c r="H25" s="54"/>
      <c r="I25" s="54"/>
      <c r="J25" s="54"/>
      <c r="K25" s="54"/>
      <c r="L25" s="54"/>
      <c r="M25" s="54"/>
      <c r="N25" s="54"/>
      <c r="O25" s="54"/>
    </row>
    <row r="26" spans="1:15" ht="18">
      <c r="A26" s="242"/>
      <c r="B26" s="54"/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</row>
    <row r="27" spans="1:15" ht="18">
      <c r="A27" s="242"/>
      <c r="B27" s="54"/>
      <c r="C27" s="54"/>
      <c r="D27" s="54"/>
      <c r="E27" s="54"/>
      <c r="F27" s="54"/>
      <c r="G27" s="54"/>
      <c r="H27" s="54"/>
      <c r="I27" s="54"/>
      <c r="J27" s="54"/>
      <c r="K27" s="54"/>
      <c r="L27" s="54"/>
      <c r="M27" s="54"/>
      <c r="N27" s="54"/>
      <c r="O27" s="54"/>
    </row>
    <row r="28" spans="1:15" ht="18">
      <c r="A28" s="242"/>
      <c r="B28" s="54"/>
      <c r="C28" s="54"/>
      <c r="D28" s="54"/>
      <c r="E28" s="54"/>
      <c r="F28" s="54"/>
      <c r="G28" s="54"/>
      <c r="H28" s="54"/>
      <c r="I28" s="54"/>
      <c r="J28" s="54"/>
      <c r="K28" s="54"/>
      <c r="L28" s="54"/>
      <c r="M28" s="54"/>
      <c r="N28" s="54"/>
      <c r="O28" s="54"/>
    </row>
    <row r="29" spans="1:15" ht="18">
      <c r="A29" s="242"/>
      <c r="B29" s="54"/>
      <c r="C29" s="54"/>
      <c r="D29" s="54"/>
      <c r="E29" s="54"/>
      <c r="F29" s="54"/>
      <c r="G29" s="54"/>
      <c r="H29" s="54"/>
      <c r="I29" s="54"/>
      <c r="J29" s="54"/>
      <c r="K29" s="54"/>
      <c r="L29" s="54"/>
      <c r="M29" s="54"/>
      <c r="N29" s="54"/>
      <c r="O29" s="54"/>
    </row>
    <row r="30" spans="1:15" ht="18">
      <c r="A30" s="242"/>
      <c r="B30" s="54"/>
      <c r="C30" s="54"/>
      <c r="D30" s="54"/>
      <c r="E30" s="54"/>
      <c r="F30" s="54"/>
      <c r="G30" s="54"/>
      <c r="H30" s="54"/>
      <c r="I30" s="54"/>
      <c r="J30" s="54"/>
      <c r="K30" s="54"/>
      <c r="L30" s="54"/>
      <c r="M30" s="54"/>
      <c r="N30" s="54"/>
      <c r="O30" s="54"/>
    </row>
    <row r="31" spans="1:15" ht="18">
      <c r="A31" s="242"/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4"/>
      <c r="N31" s="54"/>
      <c r="O31" s="54"/>
    </row>
    <row r="32" spans="1:15" ht="18">
      <c r="A32" s="242"/>
      <c r="B32" s="54"/>
      <c r="C32" s="54"/>
      <c r="D32" s="54"/>
      <c r="E32" s="54"/>
      <c r="F32" s="54"/>
      <c r="G32" s="54"/>
      <c r="H32" s="54"/>
      <c r="I32" s="54"/>
      <c r="J32" s="54"/>
      <c r="K32" s="54"/>
      <c r="L32" s="54"/>
      <c r="M32" s="54"/>
      <c r="N32" s="54"/>
      <c r="O32" s="54"/>
    </row>
    <row r="33" spans="1:15" ht="18">
      <c r="A33" s="242"/>
      <c r="B33" s="54"/>
      <c r="C33" s="54"/>
      <c r="D33" s="54"/>
      <c r="E33" s="54"/>
      <c r="F33" s="54"/>
      <c r="G33" s="54"/>
      <c r="H33" s="54"/>
      <c r="I33" s="54"/>
      <c r="J33" s="54"/>
      <c r="K33" s="54"/>
      <c r="L33" s="54"/>
      <c r="M33" s="54"/>
      <c r="N33" s="54"/>
      <c r="O33" s="54"/>
    </row>
    <row r="34" spans="1:15" ht="18">
      <c r="A34" s="242"/>
      <c r="B34" s="54"/>
      <c r="C34" s="54"/>
      <c r="D34" s="54"/>
      <c r="E34" s="54"/>
      <c r="F34" s="54"/>
      <c r="G34" s="54"/>
      <c r="H34" s="54"/>
      <c r="I34" s="54"/>
      <c r="J34" s="54"/>
      <c r="K34" s="54"/>
      <c r="L34" s="54"/>
      <c r="M34" s="54"/>
      <c r="N34" s="54"/>
      <c r="O34" s="54"/>
    </row>
    <row r="35" spans="1:15" ht="18">
      <c r="A35" s="242"/>
      <c r="B35" s="54"/>
      <c r="C35" s="54"/>
      <c r="D35" s="54"/>
      <c r="E35" s="54"/>
      <c r="F35" s="54"/>
      <c r="G35" s="54"/>
      <c r="H35" s="54"/>
      <c r="I35" s="54"/>
      <c r="J35" s="54"/>
      <c r="K35" s="54"/>
      <c r="L35" s="54"/>
      <c r="M35" s="54"/>
      <c r="N35" s="54"/>
      <c r="O35" s="54"/>
    </row>
    <row r="36" spans="1:15" ht="18">
      <c r="A36" s="242"/>
      <c r="B36" s="54"/>
      <c r="C36" s="54"/>
      <c r="D36" s="54"/>
      <c r="E36" s="54"/>
      <c r="F36" s="54"/>
      <c r="G36" s="54"/>
      <c r="H36" s="54"/>
      <c r="I36" s="54"/>
      <c r="J36" s="54"/>
      <c r="K36" s="54"/>
      <c r="L36" s="54"/>
      <c r="M36" s="54"/>
      <c r="N36" s="54"/>
      <c r="O36" s="54"/>
    </row>
    <row r="37" spans="1:15" ht="18">
      <c r="A37" s="242"/>
      <c r="B37" s="54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</row>
    <row r="38" spans="1:15" ht="18">
      <c r="A38" s="242"/>
      <c r="B38" s="54"/>
      <c r="C38" s="54"/>
      <c r="D38" s="54"/>
      <c r="E38" s="54"/>
      <c r="F38" s="54"/>
      <c r="G38" s="54"/>
      <c r="H38" s="54"/>
      <c r="I38" s="54"/>
      <c r="J38" s="54"/>
      <c r="K38" s="54"/>
      <c r="L38" s="54"/>
      <c r="M38" s="54"/>
      <c r="N38" s="54"/>
      <c r="O38" s="54"/>
    </row>
    <row r="39" spans="1:15" ht="18">
      <c r="A39" s="242"/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4"/>
      <c r="N39" s="54"/>
      <c r="O39" s="54"/>
    </row>
    <row r="40" spans="1:15" ht="18">
      <c r="A40" s="242"/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4"/>
    </row>
    <row r="41" spans="1:15" ht="18">
      <c r="A41" s="242"/>
      <c r="B41" s="54"/>
      <c r="C41" s="54"/>
      <c r="D41" s="54"/>
      <c r="E41" s="54"/>
      <c r="F41" s="54"/>
      <c r="G41" s="54"/>
      <c r="H41" s="54"/>
      <c r="I41" s="54"/>
      <c r="J41" s="54"/>
      <c r="K41" s="54"/>
      <c r="L41" s="54"/>
      <c r="M41" s="54"/>
      <c r="N41" s="54"/>
      <c r="O41" s="54"/>
    </row>
    <row r="42" spans="1:15" ht="18">
      <c r="A42" s="242"/>
      <c r="B42" s="54"/>
      <c r="C42" s="54"/>
      <c r="D42" s="54"/>
      <c r="E42" s="54"/>
      <c r="F42" s="54"/>
      <c r="G42" s="54"/>
      <c r="H42" s="54"/>
      <c r="I42" s="54"/>
      <c r="J42" s="54"/>
      <c r="K42" s="54"/>
      <c r="L42" s="54"/>
      <c r="M42" s="54"/>
      <c r="N42" s="54"/>
      <c r="O42" s="54"/>
    </row>
    <row r="43" spans="1:15" ht="18">
      <c r="A43" s="242"/>
      <c r="B43" s="54"/>
      <c r="C43" s="54"/>
      <c r="D43" s="54"/>
      <c r="E43" s="54"/>
      <c r="F43" s="54"/>
      <c r="G43" s="54"/>
      <c r="H43" s="54"/>
      <c r="I43" s="54"/>
      <c r="J43" s="54"/>
      <c r="K43" s="54"/>
      <c r="L43" s="54"/>
      <c r="M43" s="54"/>
      <c r="N43" s="54"/>
      <c r="O43" s="54"/>
    </row>
    <row r="44" spans="1:15" ht="18">
      <c r="A44" s="242"/>
      <c r="B44" s="54"/>
      <c r="C44" s="54"/>
      <c r="D44" s="54"/>
      <c r="E44" s="54"/>
      <c r="F44" s="54"/>
      <c r="G44" s="54"/>
      <c r="H44" s="54"/>
      <c r="I44" s="54"/>
      <c r="J44" s="54"/>
      <c r="K44" s="54"/>
      <c r="L44" s="54"/>
      <c r="M44" s="54"/>
      <c r="N44" s="54"/>
      <c r="O44" s="54"/>
    </row>
    <row r="45" spans="1:15" ht="18">
      <c r="A45" s="242"/>
      <c r="B45" s="54"/>
      <c r="C45" s="54"/>
      <c r="D45" s="54"/>
      <c r="E45" s="54"/>
      <c r="F45" s="54"/>
      <c r="G45" s="54"/>
      <c r="H45" s="54"/>
      <c r="I45" s="54"/>
      <c r="J45" s="54"/>
      <c r="K45" s="54"/>
      <c r="L45" s="54"/>
      <c r="M45" s="54"/>
      <c r="N45" s="54"/>
      <c r="O45" s="54"/>
    </row>
    <row r="46" spans="1:15" ht="18">
      <c r="A46" s="242"/>
      <c r="B46" s="54"/>
      <c r="C46" s="54"/>
      <c r="D46" s="54"/>
      <c r="E46" s="54"/>
      <c r="F46" s="54"/>
      <c r="G46" s="54"/>
      <c r="H46" s="54"/>
      <c r="I46" s="54"/>
      <c r="J46" s="54"/>
      <c r="K46" s="54"/>
      <c r="L46" s="54"/>
      <c r="M46" s="54"/>
      <c r="N46" s="54"/>
      <c r="O46" s="54"/>
    </row>
    <row r="47" spans="1:15" ht="18">
      <c r="A47" s="242"/>
      <c r="B47" s="73"/>
      <c r="C47" s="73"/>
      <c r="D47" s="73"/>
      <c r="E47" s="73"/>
      <c r="F47" s="73"/>
      <c r="G47" s="73"/>
      <c r="H47" s="73"/>
      <c r="I47" s="73"/>
      <c r="J47" s="73"/>
      <c r="K47" s="73"/>
      <c r="L47" s="73"/>
      <c r="M47" s="73"/>
      <c r="N47" s="73"/>
      <c r="O47" s="73"/>
    </row>
    <row r="48" spans="1:15" ht="18">
      <c r="A48" s="242"/>
      <c r="B48" s="54"/>
      <c r="C48" s="54"/>
      <c r="D48" s="54"/>
      <c r="E48" s="54"/>
      <c r="F48" s="54"/>
      <c r="G48" s="54"/>
      <c r="H48" s="54"/>
      <c r="I48" s="54"/>
      <c r="J48" s="54"/>
      <c r="K48" s="54"/>
      <c r="L48" s="54"/>
      <c r="M48" s="54"/>
      <c r="N48" s="54"/>
      <c r="O48" s="54"/>
    </row>
    <row r="49" spans="1:17" ht="18">
      <c r="A49" s="242"/>
      <c r="B49" s="54"/>
      <c r="C49" s="54"/>
      <c r="D49" s="54"/>
      <c r="E49" s="54"/>
      <c r="F49" s="54"/>
      <c r="G49" s="54"/>
      <c r="H49" s="54"/>
      <c r="I49" s="54"/>
      <c r="J49" s="54"/>
      <c r="K49" s="54"/>
      <c r="L49" s="54"/>
      <c r="M49" s="54"/>
      <c r="N49" s="54"/>
      <c r="O49" s="54"/>
    </row>
    <row r="50" spans="1:17" ht="18">
      <c r="A50" s="242"/>
      <c r="B50" s="84"/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4"/>
    </row>
    <row r="51" spans="1:17" ht="18">
      <c r="A51" s="242"/>
      <c r="B51" s="84"/>
      <c r="C51" s="84"/>
      <c r="D51" s="84"/>
      <c r="E51" s="84"/>
      <c r="F51" s="84"/>
      <c r="G51" s="84"/>
      <c r="H51" s="84"/>
      <c r="I51" s="84"/>
      <c r="J51" s="84"/>
      <c r="K51" s="84"/>
      <c r="L51" s="84"/>
      <c r="M51" s="84"/>
      <c r="N51" s="84"/>
      <c r="O51" s="84"/>
    </row>
    <row r="52" spans="1:17" ht="18">
      <c r="A52" s="242"/>
      <c r="B52" s="231" t="s">
        <v>31</v>
      </c>
      <c r="C52" s="231"/>
      <c r="D52" s="231"/>
      <c r="E52" s="231"/>
      <c r="F52" s="231"/>
      <c r="G52" s="231"/>
      <c r="H52" s="231"/>
      <c r="I52" s="231"/>
      <c r="J52" s="231"/>
      <c r="K52" s="231"/>
      <c r="L52" s="231"/>
      <c r="M52" s="231"/>
      <c r="N52" s="231"/>
      <c r="O52" s="231"/>
    </row>
    <row r="53" spans="1:17" ht="18">
      <c r="A53" s="242"/>
      <c r="B53" s="30"/>
      <c r="C53" s="30"/>
      <c r="D53" s="30"/>
      <c r="E53" s="30"/>
      <c r="F53" s="30"/>
      <c r="G53" s="30"/>
      <c r="H53" s="30"/>
      <c r="I53" s="30"/>
      <c r="J53" s="30"/>
      <c r="K53" s="232"/>
      <c r="L53" s="232"/>
      <c r="M53" s="232"/>
      <c r="N53" s="232"/>
      <c r="O53" s="232"/>
    </row>
    <row r="54" spans="1:17" ht="25.5">
      <c r="A54" s="6" t="s">
        <v>26</v>
      </c>
      <c r="B54" s="14" t="s">
        <v>0</v>
      </c>
      <c r="C54" s="14" t="s">
        <v>28</v>
      </c>
      <c r="D54" s="15" t="s">
        <v>1</v>
      </c>
      <c r="E54" s="15" t="s">
        <v>2</v>
      </c>
      <c r="F54" s="15" t="s">
        <v>3</v>
      </c>
      <c r="G54" s="15" t="s">
        <v>4</v>
      </c>
      <c r="H54" s="15" t="s">
        <v>5</v>
      </c>
      <c r="I54" s="15" t="s">
        <v>6</v>
      </c>
      <c r="J54" s="15" t="s">
        <v>7</v>
      </c>
      <c r="K54" s="15" t="s">
        <v>8</v>
      </c>
      <c r="L54" s="15" t="s">
        <v>9</v>
      </c>
      <c r="M54" s="15" t="s">
        <v>10</v>
      </c>
      <c r="N54" s="15" t="s">
        <v>11</v>
      </c>
      <c r="O54" s="15" t="s">
        <v>12</v>
      </c>
    </row>
    <row r="55" spans="1:17" ht="15.75">
      <c r="A55" s="22"/>
      <c r="B55" s="230" t="s">
        <v>27</v>
      </c>
      <c r="C55" s="230"/>
      <c r="D55" s="230"/>
      <c r="E55" s="230"/>
      <c r="F55" s="230"/>
      <c r="G55" s="230"/>
      <c r="H55" s="230"/>
      <c r="I55" s="230"/>
      <c r="J55" s="230"/>
      <c r="K55" s="230"/>
      <c r="L55" s="230"/>
      <c r="M55" s="230"/>
      <c r="N55" s="230"/>
      <c r="O55" s="230"/>
    </row>
    <row r="56" spans="1:17" ht="15.75">
      <c r="A56" s="102"/>
      <c r="B56" s="230" t="s">
        <v>14</v>
      </c>
      <c r="C56" s="230"/>
      <c r="D56" s="230"/>
      <c r="E56" s="230"/>
      <c r="F56" s="230"/>
      <c r="G56" s="230"/>
      <c r="H56" s="230"/>
      <c r="I56" s="230"/>
      <c r="J56" s="230"/>
      <c r="K56" s="230"/>
      <c r="L56" s="230"/>
      <c r="M56" s="230"/>
      <c r="N56" s="230"/>
      <c r="O56" s="230"/>
    </row>
    <row r="57" spans="1:17" ht="36.75">
      <c r="A57" s="4" t="s">
        <v>199</v>
      </c>
      <c r="B57" s="7" t="s">
        <v>195</v>
      </c>
      <c r="C57" s="2">
        <v>60</v>
      </c>
      <c r="D57" s="41">
        <v>0.63719999999999988</v>
      </c>
      <c r="E57" s="41">
        <v>0.1032</v>
      </c>
      <c r="F57" s="41">
        <v>5.1120000000000001</v>
      </c>
      <c r="G57" s="41">
        <v>23.939999999999998</v>
      </c>
      <c r="H57" s="41">
        <v>3.1199999999999999E-2</v>
      </c>
      <c r="I57" s="41">
        <v>2.625</v>
      </c>
      <c r="J57" s="41">
        <v>0</v>
      </c>
      <c r="K57" s="41">
        <v>0.20699999999999999</v>
      </c>
      <c r="L57" s="41">
        <v>14.395199999999999</v>
      </c>
      <c r="M57" s="41">
        <v>26.716799999999996</v>
      </c>
      <c r="N57" s="41">
        <v>18.231000000000002</v>
      </c>
      <c r="O57" s="41">
        <v>0.63900000000000001</v>
      </c>
    </row>
    <row r="58" spans="1:17" ht="36.75">
      <c r="A58" s="4" t="s">
        <v>64</v>
      </c>
      <c r="B58" s="7" t="s">
        <v>84</v>
      </c>
      <c r="C58" s="2">
        <v>90</v>
      </c>
      <c r="D58" s="41">
        <v>10.15</v>
      </c>
      <c r="E58" s="41">
        <v>13.7934782608696</v>
      </c>
      <c r="F58" s="41">
        <v>8.1</v>
      </c>
      <c r="G58" s="41">
        <v>199.56521739130434</v>
      </c>
      <c r="H58" s="41">
        <v>0.13695652173913045</v>
      </c>
      <c r="I58" s="41">
        <v>0.19565217391304349</v>
      </c>
      <c r="J58" s="41">
        <v>2.7391304347826058</v>
      </c>
      <c r="K58" s="41">
        <v>2.2695652173913041</v>
      </c>
      <c r="L58" s="41">
        <v>13.480434782608697</v>
      </c>
      <c r="M58" s="41">
        <v>104.59565217391304</v>
      </c>
      <c r="N58" s="41">
        <v>16.082608695652176</v>
      </c>
      <c r="O58" s="41">
        <v>1.7021739130434781</v>
      </c>
    </row>
    <row r="59" spans="1:17" ht="36.75">
      <c r="A59" s="4" t="s">
        <v>47</v>
      </c>
      <c r="B59" s="7" t="s">
        <v>73</v>
      </c>
      <c r="C59" s="2" t="s">
        <v>18</v>
      </c>
      <c r="D59" s="41">
        <v>5.12</v>
      </c>
      <c r="E59" s="41">
        <v>4.53</v>
      </c>
      <c r="F59" s="41">
        <v>31.990000000000002</v>
      </c>
      <c r="G59" s="41">
        <v>189.29999999999998</v>
      </c>
      <c r="H59" s="41">
        <v>5.6999999999999995E-2</v>
      </c>
      <c r="I59" s="41">
        <v>0</v>
      </c>
      <c r="J59" s="41">
        <v>20</v>
      </c>
      <c r="K59" s="41">
        <v>0.82250000000000012</v>
      </c>
      <c r="L59" s="41">
        <v>12.391499999999999</v>
      </c>
      <c r="M59" s="41">
        <v>38.667749999999998</v>
      </c>
      <c r="N59" s="41">
        <v>8.6189999999999998</v>
      </c>
      <c r="O59" s="41">
        <v>0.86199999999999999</v>
      </c>
    </row>
    <row r="60" spans="1:17" ht="36.75">
      <c r="A60" s="4" t="s">
        <v>160</v>
      </c>
      <c r="B60" s="16" t="s">
        <v>155</v>
      </c>
      <c r="C60" s="18">
        <v>200</v>
      </c>
      <c r="D60" s="39">
        <v>0.66200000000000003</v>
      </c>
      <c r="E60" s="39">
        <v>9.0000000000000011E-2</v>
      </c>
      <c r="F60" s="39">
        <v>22.03</v>
      </c>
      <c r="G60" s="39">
        <v>92.9</v>
      </c>
      <c r="H60" s="39">
        <v>1.6E-2</v>
      </c>
      <c r="I60" s="39">
        <v>0.72599999999999998</v>
      </c>
      <c r="J60" s="39">
        <v>0</v>
      </c>
      <c r="K60" s="39">
        <v>0.50800000000000001</v>
      </c>
      <c r="L60" s="39">
        <v>32.480000000000004</v>
      </c>
      <c r="M60" s="39">
        <v>23.44</v>
      </c>
      <c r="N60" s="39">
        <v>17.46</v>
      </c>
      <c r="O60" s="39">
        <v>0.69800000000000006</v>
      </c>
    </row>
    <row r="61" spans="1:17" ht="36">
      <c r="A61" s="55" t="s">
        <v>39</v>
      </c>
      <c r="B61" s="16" t="s">
        <v>33</v>
      </c>
      <c r="C61" s="1">
        <v>30</v>
      </c>
      <c r="D61" s="41">
        <v>1.98</v>
      </c>
      <c r="E61" s="41">
        <v>0.80999999999999983</v>
      </c>
      <c r="F61" s="41">
        <v>26.73</v>
      </c>
      <c r="G61" s="41">
        <v>133.64999999999998</v>
      </c>
      <c r="H61" s="41">
        <v>0.11474999999999999</v>
      </c>
      <c r="I61" s="41">
        <v>0</v>
      </c>
      <c r="J61" s="41">
        <v>0</v>
      </c>
      <c r="K61" s="41">
        <v>0.94499999999999984</v>
      </c>
      <c r="L61" s="41">
        <v>19.575000000000003</v>
      </c>
      <c r="M61" s="41">
        <v>101.25</v>
      </c>
      <c r="N61" s="41">
        <v>31.724999999999998</v>
      </c>
      <c r="O61" s="41">
        <v>2.6325000000000003</v>
      </c>
      <c r="P61">
        <v>0</v>
      </c>
      <c r="Q61" s="75">
        <v>0</v>
      </c>
    </row>
    <row r="62" spans="1:17" ht="15.75">
      <c r="A62" s="21"/>
      <c r="B62" s="19" t="s">
        <v>15</v>
      </c>
      <c r="C62" s="20">
        <v>535</v>
      </c>
      <c r="D62" s="26">
        <f>D57+D58+D59+D60+D61</f>
        <v>18.549199999999999</v>
      </c>
      <c r="E62" s="26">
        <f>E57+E58+E59+E60+E61</f>
        <v>19.326678260869599</v>
      </c>
      <c r="F62" s="26">
        <f>F57+F59+F60+F61</f>
        <v>85.862000000000009</v>
      </c>
      <c r="G62" s="26">
        <f>G58+G59+G60+G61</f>
        <v>615.41521739130428</v>
      </c>
      <c r="H62" s="26">
        <f t="shared" ref="H62:Q62" si="0">H57+H58+H59+H60+H61</f>
        <v>0.3559065217391304</v>
      </c>
      <c r="I62" s="26">
        <f t="shared" si="0"/>
        <v>3.5466521739130434</v>
      </c>
      <c r="J62" s="26">
        <f t="shared" si="0"/>
        <v>22.739130434782606</v>
      </c>
      <c r="K62" s="26">
        <f t="shared" si="0"/>
        <v>4.7520652173913041</v>
      </c>
      <c r="L62" s="26">
        <f t="shared" si="0"/>
        <v>92.3221347826087</v>
      </c>
      <c r="M62" s="26">
        <f t="shared" si="0"/>
        <v>294.67020217391303</v>
      </c>
      <c r="N62" s="26">
        <f t="shared" si="0"/>
        <v>92.11760869565218</v>
      </c>
      <c r="O62" s="26">
        <f t="shared" si="0"/>
        <v>6.5336739130434784</v>
      </c>
      <c r="P62" s="26">
        <f t="shared" si="0"/>
        <v>0</v>
      </c>
      <c r="Q62" s="26">
        <f t="shared" si="0"/>
        <v>0</v>
      </c>
    </row>
    <row r="63" spans="1:17" ht="18">
      <c r="A63" s="111"/>
      <c r="B63" s="109"/>
      <c r="C63" s="109"/>
      <c r="D63" s="109"/>
      <c r="E63" s="109"/>
      <c r="F63" s="109"/>
      <c r="G63" s="109"/>
      <c r="H63" s="109"/>
      <c r="I63" s="109"/>
      <c r="J63" s="109"/>
      <c r="K63" s="110"/>
      <c r="L63" s="110"/>
      <c r="M63" s="110"/>
      <c r="N63" s="110"/>
      <c r="O63" s="110"/>
    </row>
    <row r="64" spans="1:17" ht="15.75">
      <c r="A64" s="102"/>
      <c r="B64" s="230" t="s">
        <v>16</v>
      </c>
      <c r="C64" s="230"/>
      <c r="D64" s="230"/>
      <c r="E64" s="230"/>
      <c r="F64" s="230"/>
      <c r="G64" s="230"/>
      <c r="H64" s="230"/>
      <c r="I64" s="230"/>
      <c r="J64" s="230"/>
      <c r="K64" s="230"/>
      <c r="L64" s="230"/>
      <c r="M64" s="230"/>
      <c r="N64" s="230"/>
      <c r="O64" s="230"/>
    </row>
    <row r="65" spans="1:17" ht="36">
      <c r="A65" s="55" t="s">
        <v>71</v>
      </c>
      <c r="B65" s="7" t="s">
        <v>51</v>
      </c>
      <c r="C65" s="3" t="s">
        <v>81</v>
      </c>
      <c r="D65" s="41">
        <v>2.63</v>
      </c>
      <c r="E65" s="41">
        <v>2.66</v>
      </c>
      <c r="F65" s="41">
        <v>0</v>
      </c>
      <c r="G65" s="41">
        <v>34.333333333333336</v>
      </c>
      <c r="H65" s="41">
        <v>3.3333333333333335E-3</v>
      </c>
      <c r="I65" s="41">
        <v>6.9999999999999993E-2</v>
      </c>
      <c r="J65" s="41">
        <v>21</v>
      </c>
      <c r="K65" s="41">
        <v>0.04</v>
      </c>
      <c r="L65" s="41">
        <v>100</v>
      </c>
      <c r="M65" s="41">
        <v>60</v>
      </c>
      <c r="N65" s="41">
        <v>5.5</v>
      </c>
      <c r="O65" s="41">
        <v>6.9999999999999993E-2</v>
      </c>
    </row>
    <row r="66" spans="1:17" ht="36">
      <c r="A66" s="55" t="s">
        <v>68</v>
      </c>
      <c r="B66" s="16" t="s">
        <v>67</v>
      </c>
      <c r="C66" s="1">
        <v>90</v>
      </c>
      <c r="D66" s="41">
        <v>9.6</v>
      </c>
      <c r="E66" s="41">
        <v>8.66</v>
      </c>
      <c r="F66" s="41">
        <v>19.788</v>
      </c>
      <c r="G66" s="41">
        <v>179.8</v>
      </c>
      <c r="H66" s="41">
        <v>9.0000000000000011E-2</v>
      </c>
      <c r="I66" s="41">
        <v>0.93600000000000005</v>
      </c>
      <c r="J66" s="87">
        <v>46.260000000000005</v>
      </c>
      <c r="K66" s="41">
        <v>2.52</v>
      </c>
      <c r="L66" s="41">
        <v>47.826000000000001</v>
      </c>
      <c r="M66" s="41">
        <v>85.086000000000013</v>
      </c>
      <c r="N66" s="41">
        <v>18.720000000000002</v>
      </c>
      <c r="O66" s="41">
        <v>1.26</v>
      </c>
    </row>
    <row r="67" spans="1:17" ht="36.75">
      <c r="A67" s="4" t="s">
        <v>44</v>
      </c>
      <c r="B67" s="7" t="s">
        <v>41</v>
      </c>
      <c r="C67" s="2" t="s">
        <v>18</v>
      </c>
      <c r="D67" s="41">
        <v>4.6100000000000003</v>
      </c>
      <c r="E67" s="41">
        <v>6.92</v>
      </c>
      <c r="F67" s="41">
        <v>27.79</v>
      </c>
      <c r="G67" s="41">
        <v>207</v>
      </c>
      <c r="H67" s="41">
        <v>0.21</v>
      </c>
      <c r="I67" s="41">
        <v>0</v>
      </c>
      <c r="J67" s="41">
        <v>20</v>
      </c>
      <c r="K67" s="41">
        <v>0.45</v>
      </c>
      <c r="L67" s="41">
        <v>25.19</v>
      </c>
      <c r="M67" s="41">
        <v>208.85</v>
      </c>
      <c r="N67" s="41">
        <v>140.52000000000001</v>
      </c>
      <c r="O67" s="41">
        <v>4.7200000000000006</v>
      </c>
    </row>
    <row r="68" spans="1:17" ht="36.75">
      <c r="A68" s="4" t="s">
        <v>48</v>
      </c>
      <c r="B68" s="16" t="s">
        <v>37</v>
      </c>
      <c r="C68" s="1" t="s">
        <v>77</v>
      </c>
      <c r="D68" s="41">
        <v>0.13</v>
      </c>
      <c r="E68" s="41">
        <v>0.02</v>
      </c>
      <c r="F68" s="41">
        <v>10.199999999999999</v>
      </c>
      <c r="G68" s="41">
        <v>42</v>
      </c>
      <c r="H68" s="41"/>
      <c r="I68" s="41">
        <v>2.83</v>
      </c>
      <c r="J68" s="41"/>
      <c r="K68" s="41">
        <v>0.01</v>
      </c>
      <c r="L68" s="41">
        <v>14.05</v>
      </c>
      <c r="M68" s="41">
        <v>4.4000000000000004</v>
      </c>
      <c r="N68" s="41">
        <v>2.4</v>
      </c>
      <c r="O68" s="41">
        <v>0.34</v>
      </c>
    </row>
    <row r="69" spans="1:17" ht="36.75">
      <c r="A69" s="4" t="s">
        <v>40</v>
      </c>
      <c r="B69" s="16" t="s">
        <v>32</v>
      </c>
      <c r="C69" s="1">
        <v>50</v>
      </c>
      <c r="D69" s="41">
        <v>3.08</v>
      </c>
      <c r="E69" s="41">
        <v>0.39999999999999997</v>
      </c>
      <c r="F69" s="41">
        <v>24.599999999999998</v>
      </c>
      <c r="G69" s="41">
        <v>117.5</v>
      </c>
      <c r="H69" s="41">
        <v>5.5000000000000007E-2</v>
      </c>
      <c r="I69" s="41">
        <v>0</v>
      </c>
      <c r="J69" s="41">
        <v>0</v>
      </c>
      <c r="K69" s="41">
        <v>0.55000000000000004</v>
      </c>
      <c r="L69" s="41">
        <v>10</v>
      </c>
      <c r="M69" s="41">
        <v>32.5</v>
      </c>
      <c r="N69" s="41">
        <v>6.9999999999999991</v>
      </c>
      <c r="O69" s="41">
        <v>0.55000000000000004</v>
      </c>
    </row>
    <row r="70" spans="1:17" ht="15.75">
      <c r="A70" s="21"/>
      <c r="B70" s="19" t="s">
        <v>15</v>
      </c>
      <c r="C70" s="20">
        <v>505</v>
      </c>
      <c r="D70" s="26">
        <f>D65+D66+D67+D68+D69</f>
        <v>20.049999999999997</v>
      </c>
      <c r="E70" s="26">
        <f>E65+E66+E67+E68+E69+E69</f>
        <v>19.059999999999999</v>
      </c>
      <c r="F70" s="26">
        <f t="shared" ref="F70:O70" si="1">SUM(F65:F69)</f>
        <v>82.378</v>
      </c>
      <c r="G70" s="26">
        <f t="shared" si="1"/>
        <v>580.63333333333333</v>
      </c>
      <c r="H70" s="26">
        <f t="shared" si="1"/>
        <v>0.35833333333333334</v>
      </c>
      <c r="I70" s="26">
        <f t="shared" si="1"/>
        <v>3.8360000000000003</v>
      </c>
      <c r="J70" s="26">
        <f t="shared" si="1"/>
        <v>87.26</v>
      </c>
      <c r="K70" s="26">
        <f t="shared" si="1"/>
        <v>3.5700000000000003</v>
      </c>
      <c r="L70" s="26">
        <f t="shared" si="1"/>
        <v>197.066</v>
      </c>
      <c r="M70" s="26">
        <f t="shared" si="1"/>
        <v>390.83600000000001</v>
      </c>
      <c r="N70" s="26">
        <f t="shared" si="1"/>
        <v>174.14000000000001</v>
      </c>
      <c r="O70" s="26">
        <f t="shared" si="1"/>
        <v>6.94</v>
      </c>
      <c r="P70" s="201">
        <v>0.25</v>
      </c>
      <c r="Q70" s="76">
        <v>0.25</v>
      </c>
    </row>
    <row r="71" spans="1:17" ht="15.75">
      <c r="A71" s="214"/>
      <c r="B71" s="215"/>
      <c r="C71" s="215"/>
      <c r="D71" s="215"/>
      <c r="E71" s="215"/>
      <c r="F71" s="215"/>
      <c r="G71" s="215"/>
      <c r="H71" s="215"/>
      <c r="I71" s="215"/>
      <c r="J71" s="215"/>
      <c r="K71" s="215"/>
      <c r="L71" s="215"/>
      <c r="M71" s="215"/>
      <c r="N71" s="215"/>
      <c r="O71" s="215"/>
    </row>
    <row r="72" spans="1:17">
      <c r="A72" s="53"/>
      <c r="B72" s="53"/>
      <c r="C72" s="53"/>
      <c r="D72" s="53"/>
      <c r="E72" s="53"/>
      <c r="F72" s="53"/>
      <c r="G72" s="53"/>
      <c r="H72" s="53"/>
      <c r="I72" s="53"/>
      <c r="J72" s="53"/>
      <c r="K72" s="53"/>
      <c r="L72" s="53"/>
      <c r="M72" s="53"/>
      <c r="N72" s="53"/>
      <c r="O72" s="53"/>
    </row>
    <row r="82" spans="1:17" ht="15.75" customHeight="1">
      <c r="A82" s="233"/>
      <c r="B82" s="234"/>
      <c r="C82" s="234"/>
      <c r="D82" s="234"/>
      <c r="E82" s="234"/>
      <c r="F82" s="234"/>
      <c r="G82" s="234"/>
      <c r="H82" s="234"/>
      <c r="I82" s="234"/>
      <c r="J82" s="234"/>
      <c r="K82" s="234"/>
      <c r="L82" s="234"/>
      <c r="M82" s="234"/>
      <c r="N82" s="234"/>
      <c r="O82" s="235"/>
      <c r="Q82" s="76"/>
    </row>
    <row r="83" spans="1:17" ht="15.75">
      <c r="A83" s="102"/>
      <c r="B83" s="230" t="s">
        <v>17</v>
      </c>
      <c r="C83" s="230"/>
      <c r="D83" s="230"/>
      <c r="E83" s="230"/>
      <c r="F83" s="230"/>
      <c r="G83" s="230"/>
      <c r="H83" s="230"/>
      <c r="I83" s="230"/>
      <c r="J83" s="230"/>
      <c r="K83" s="230"/>
      <c r="L83" s="230"/>
      <c r="M83" s="230"/>
      <c r="N83" s="230"/>
      <c r="O83" s="230"/>
    </row>
    <row r="84" spans="1:17" ht="39">
      <c r="A84" s="85" t="s">
        <v>38</v>
      </c>
      <c r="B84" s="86" t="s">
        <v>69</v>
      </c>
      <c r="C84" s="25">
        <v>100</v>
      </c>
      <c r="D84" s="25">
        <v>0.9</v>
      </c>
      <c r="E84" s="25">
        <v>0.2</v>
      </c>
      <c r="F84" s="25">
        <v>8.1</v>
      </c>
      <c r="G84" s="25">
        <v>43</v>
      </c>
      <c r="H84" s="25">
        <v>0.04</v>
      </c>
      <c r="I84" s="25">
        <v>60</v>
      </c>
      <c r="J84" s="25"/>
      <c r="K84" s="25">
        <v>0.2</v>
      </c>
      <c r="L84" s="25">
        <v>34</v>
      </c>
      <c r="M84" s="25">
        <v>23</v>
      </c>
      <c r="N84" s="25">
        <v>13</v>
      </c>
      <c r="O84" s="25">
        <v>0.3</v>
      </c>
    </row>
    <row r="85" spans="1:17" ht="36">
      <c r="A85" s="103" t="s">
        <v>145</v>
      </c>
      <c r="B85" s="16" t="s">
        <v>138</v>
      </c>
      <c r="C85" s="18" t="s">
        <v>139</v>
      </c>
      <c r="D85" s="39">
        <v>12.0024</v>
      </c>
      <c r="E85" s="39">
        <v>10.0406</v>
      </c>
      <c r="F85" s="39">
        <v>1.6036000000000001</v>
      </c>
      <c r="G85" s="39">
        <v>195.1</v>
      </c>
      <c r="H85" s="39">
        <v>0.10400000000000001</v>
      </c>
      <c r="I85" s="39">
        <v>3.0350000000000001</v>
      </c>
      <c r="J85" s="39">
        <v>64.92</v>
      </c>
      <c r="K85" s="39">
        <v>1.702</v>
      </c>
      <c r="L85" s="39">
        <v>47.545999999999999</v>
      </c>
      <c r="M85" s="39">
        <v>162.00800000000001</v>
      </c>
      <c r="N85" s="39">
        <v>24.734000000000002</v>
      </c>
      <c r="O85" s="39">
        <v>1.6456</v>
      </c>
    </row>
    <row r="86" spans="1:17" ht="36.75">
      <c r="A86" s="4" t="s">
        <v>83</v>
      </c>
      <c r="B86" s="16" t="s">
        <v>78</v>
      </c>
      <c r="C86" s="18" t="s">
        <v>18</v>
      </c>
      <c r="D86" s="39">
        <v>3.7</v>
      </c>
      <c r="E86" s="39">
        <v>9</v>
      </c>
      <c r="F86" s="39">
        <v>36.74</v>
      </c>
      <c r="G86" s="39">
        <v>212.7</v>
      </c>
      <c r="H86" s="39">
        <v>2.5499999999999998E-2</v>
      </c>
      <c r="I86" s="39">
        <v>0</v>
      </c>
      <c r="J86" s="39">
        <v>20</v>
      </c>
      <c r="K86" s="39">
        <v>0.33</v>
      </c>
      <c r="L86" s="39">
        <v>2.57</v>
      </c>
      <c r="M86" s="39">
        <v>62.45</v>
      </c>
      <c r="N86" s="39">
        <v>16.335000000000001</v>
      </c>
      <c r="O86" s="39">
        <v>0.54</v>
      </c>
    </row>
    <row r="87" spans="1:17" ht="22.5">
      <c r="A87" s="104" t="s">
        <v>43</v>
      </c>
      <c r="B87" s="7" t="s">
        <v>30</v>
      </c>
      <c r="C87" s="2" t="s">
        <v>76</v>
      </c>
      <c r="D87" s="41">
        <v>7.0000000000000007E-2</v>
      </c>
      <c r="E87" s="41">
        <v>0.02</v>
      </c>
      <c r="F87" s="41">
        <v>10</v>
      </c>
      <c r="G87" s="41">
        <v>40</v>
      </c>
      <c r="H87" s="41"/>
      <c r="I87" s="41">
        <v>0.03</v>
      </c>
      <c r="J87" s="41"/>
      <c r="K87" s="41"/>
      <c r="L87" s="41">
        <v>10.95</v>
      </c>
      <c r="M87" s="41">
        <v>2.8</v>
      </c>
      <c r="N87" s="41">
        <v>1.4</v>
      </c>
      <c r="O87" s="41">
        <v>0.26</v>
      </c>
    </row>
    <row r="88" spans="1:17" ht="36">
      <c r="A88" s="55" t="s">
        <v>40</v>
      </c>
      <c r="B88" s="16" t="s">
        <v>32</v>
      </c>
      <c r="C88" s="1">
        <v>30</v>
      </c>
      <c r="D88" s="10">
        <v>2.2799999999999998</v>
      </c>
      <c r="E88" s="10">
        <v>0.23999999999999996</v>
      </c>
      <c r="F88" s="10">
        <v>14.759999999999998</v>
      </c>
      <c r="G88" s="12">
        <v>70.5</v>
      </c>
      <c r="H88" s="10">
        <v>3.3000000000000002E-2</v>
      </c>
      <c r="I88" s="11">
        <v>0</v>
      </c>
      <c r="J88" s="11">
        <v>0</v>
      </c>
      <c r="K88" s="10">
        <v>0.33</v>
      </c>
      <c r="L88" s="10">
        <v>6</v>
      </c>
      <c r="M88" s="10">
        <v>19.5</v>
      </c>
      <c r="N88" s="10">
        <v>4.1999999999999993</v>
      </c>
      <c r="O88" s="10">
        <v>0.33</v>
      </c>
    </row>
    <row r="89" spans="1:17" ht="36">
      <c r="A89" s="55" t="s">
        <v>39</v>
      </c>
      <c r="B89" s="16" t="s">
        <v>33</v>
      </c>
      <c r="C89" s="17">
        <v>20</v>
      </c>
      <c r="D89" s="39">
        <v>1.32</v>
      </c>
      <c r="E89" s="39">
        <v>0.24</v>
      </c>
      <c r="F89" s="39">
        <v>7.9200000000000008</v>
      </c>
      <c r="G89" s="39">
        <v>39.6</v>
      </c>
      <c r="H89" s="39">
        <v>3.4000000000000002E-2</v>
      </c>
      <c r="I89" s="39">
        <v>0</v>
      </c>
      <c r="J89" s="39">
        <v>0</v>
      </c>
      <c r="K89" s="39">
        <v>0.27999999999999997</v>
      </c>
      <c r="L89" s="39">
        <v>5.8000000000000007</v>
      </c>
      <c r="M89" s="39">
        <v>30</v>
      </c>
      <c r="N89" s="39">
        <v>9.4</v>
      </c>
      <c r="O89" s="39">
        <v>0.78</v>
      </c>
    </row>
    <row r="90" spans="1:17" ht="15.75">
      <c r="A90" s="21"/>
      <c r="B90" s="19" t="s">
        <v>15</v>
      </c>
      <c r="C90" s="20">
        <v>615</v>
      </c>
      <c r="D90" s="26">
        <f>D85+D86+D87+D88++D89</f>
        <v>19.372400000000003</v>
      </c>
      <c r="E90" s="26">
        <f t="shared" ref="E90:O90" si="2">E85+E86+E87+E88++E89</f>
        <v>19.540599999999994</v>
      </c>
      <c r="F90" s="26">
        <f>F84+F85+F85+F86+F87+F88++F89</f>
        <v>80.727199999999996</v>
      </c>
      <c r="G90" s="26">
        <f>G84+G85+G86+G87+G88++G89</f>
        <v>600.9</v>
      </c>
      <c r="H90" s="26">
        <f t="shared" si="2"/>
        <v>0.19650000000000001</v>
      </c>
      <c r="I90" s="26">
        <f t="shared" si="2"/>
        <v>3.0649999999999999</v>
      </c>
      <c r="J90" s="26">
        <f t="shared" si="2"/>
        <v>84.92</v>
      </c>
      <c r="K90" s="26">
        <f t="shared" si="2"/>
        <v>2.6419999999999999</v>
      </c>
      <c r="L90" s="26">
        <f t="shared" si="2"/>
        <v>72.866</v>
      </c>
      <c r="M90" s="26">
        <f t="shared" si="2"/>
        <v>276.75800000000004</v>
      </c>
      <c r="N90" s="26">
        <f t="shared" si="2"/>
        <v>56.068999999999996</v>
      </c>
      <c r="O90" s="26">
        <f t="shared" si="2"/>
        <v>3.5556000000000001</v>
      </c>
      <c r="P90" s="201">
        <v>0.25</v>
      </c>
      <c r="Q90" s="76">
        <v>0.25</v>
      </c>
    </row>
    <row r="91" spans="1:17" ht="15.75" customHeight="1">
      <c r="A91" s="239"/>
      <c r="B91" s="240"/>
      <c r="C91" s="240"/>
      <c r="D91" s="240"/>
      <c r="E91" s="240"/>
      <c r="F91" s="240"/>
      <c r="G91" s="240"/>
      <c r="H91" s="240"/>
      <c r="I91" s="240"/>
      <c r="J91" s="240"/>
      <c r="K91" s="240"/>
      <c r="L91" s="240"/>
      <c r="M91" s="240"/>
      <c r="N91" s="240"/>
      <c r="O91" s="241"/>
    </row>
    <row r="92" spans="1:17" ht="15.75">
      <c r="A92" s="102"/>
      <c r="B92" s="45" t="s">
        <v>19</v>
      </c>
      <c r="C92" s="236"/>
      <c r="D92" s="237"/>
      <c r="E92" s="237"/>
      <c r="F92" s="237"/>
      <c r="G92" s="237"/>
      <c r="H92" s="237"/>
      <c r="I92" s="237"/>
      <c r="J92" s="237"/>
      <c r="K92" s="237"/>
      <c r="L92" s="237"/>
      <c r="M92" s="237"/>
      <c r="N92" s="237"/>
      <c r="O92" s="238"/>
    </row>
    <row r="93" spans="1:17" ht="39">
      <c r="A93" s="85" t="s">
        <v>126</v>
      </c>
      <c r="B93" s="90" t="s">
        <v>125</v>
      </c>
      <c r="C93" s="91">
        <v>60</v>
      </c>
      <c r="D93" s="92">
        <v>7.3200000000000001E-2</v>
      </c>
      <c r="E93" s="92">
        <v>3.0623999999999998</v>
      </c>
      <c r="F93" s="92">
        <v>6.6989999999999998</v>
      </c>
      <c r="G93" s="92">
        <v>54.059999999999995</v>
      </c>
      <c r="H93" s="92">
        <v>1.9800000000000002E-2</v>
      </c>
      <c r="I93" s="92">
        <v>10.121999999999998</v>
      </c>
      <c r="J93" s="92">
        <v>0</v>
      </c>
      <c r="K93" s="92">
        <v>9.24</v>
      </c>
      <c r="L93" s="92">
        <v>20.0928</v>
      </c>
      <c r="M93" s="92">
        <v>17.6082</v>
      </c>
      <c r="N93" s="92">
        <v>9.6005999999999982</v>
      </c>
      <c r="O93" s="92">
        <v>0.58679999999999999</v>
      </c>
    </row>
    <row r="94" spans="1:17" ht="36.75">
      <c r="A94" s="4" t="s">
        <v>123</v>
      </c>
      <c r="B94" s="28" t="s">
        <v>124</v>
      </c>
      <c r="C94" s="27" t="s">
        <v>25</v>
      </c>
      <c r="D94" s="39">
        <v>11.3</v>
      </c>
      <c r="E94" s="40">
        <v>4.95</v>
      </c>
      <c r="F94" s="40">
        <v>3.8</v>
      </c>
      <c r="G94" s="39">
        <v>105</v>
      </c>
      <c r="H94" s="39">
        <v>0.05</v>
      </c>
      <c r="I94" s="40">
        <v>3.73</v>
      </c>
      <c r="J94" s="40">
        <v>5.82</v>
      </c>
      <c r="K94" s="40">
        <v>2.52</v>
      </c>
      <c r="L94" s="39">
        <v>39.07</v>
      </c>
      <c r="M94" s="39">
        <v>162.19</v>
      </c>
      <c r="N94" s="39">
        <v>48.53</v>
      </c>
      <c r="O94" s="39">
        <v>0.85</v>
      </c>
    </row>
    <row r="95" spans="1:17" ht="36.75">
      <c r="A95" s="4" t="s">
        <v>46</v>
      </c>
      <c r="B95" s="16" t="s">
        <v>45</v>
      </c>
      <c r="C95" s="18" t="s">
        <v>18</v>
      </c>
      <c r="D95" s="39">
        <v>3.1</v>
      </c>
      <c r="E95" s="40">
        <v>8.4314999999999998</v>
      </c>
      <c r="F95" s="40">
        <v>20.508999999999997</v>
      </c>
      <c r="G95" s="40">
        <v>170.25</v>
      </c>
      <c r="H95" s="39">
        <v>0.13950000000000001</v>
      </c>
      <c r="I95" s="39">
        <v>18.160499999999999</v>
      </c>
      <c r="J95" s="39">
        <v>20</v>
      </c>
      <c r="K95" s="39">
        <v>0.23149999999999998</v>
      </c>
      <c r="L95" s="39">
        <v>38.175000000000004</v>
      </c>
      <c r="M95" s="39">
        <v>88.094999999999985</v>
      </c>
      <c r="N95" s="39">
        <v>27.75</v>
      </c>
      <c r="O95" s="39">
        <v>1.0195000000000001</v>
      </c>
    </row>
    <row r="96" spans="1:17" ht="36">
      <c r="A96" s="55" t="s">
        <v>49</v>
      </c>
      <c r="B96" s="7" t="s">
        <v>34</v>
      </c>
      <c r="C96" s="2">
        <v>200</v>
      </c>
      <c r="D96" s="41">
        <v>0.16000000000000003</v>
      </c>
      <c r="E96" s="41">
        <v>0.16000000000000003</v>
      </c>
      <c r="F96" s="41">
        <v>13.91</v>
      </c>
      <c r="G96" s="41">
        <v>58.74</v>
      </c>
      <c r="H96" s="41">
        <v>1.2E-2</v>
      </c>
      <c r="I96" s="41">
        <v>0.9</v>
      </c>
      <c r="J96" s="41">
        <v>0</v>
      </c>
      <c r="K96" s="41">
        <v>8.0000000000000016E-2</v>
      </c>
      <c r="L96" s="41">
        <v>14.180000000000001</v>
      </c>
      <c r="M96" s="41">
        <v>4.4000000000000004</v>
      </c>
      <c r="N96" s="41">
        <v>5.1400000000000006</v>
      </c>
      <c r="O96" s="41">
        <v>0.95199999999999996</v>
      </c>
    </row>
    <row r="97" spans="1:17" ht="36">
      <c r="A97" s="55" t="s">
        <v>40</v>
      </c>
      <c r="B97" s="16" t="s">
        <v>32</v>
      </c>
      <c r="C97" s="1">
        <v>30</v>
      </c>
      <c r="D97" s="10">
        <v>2.2799999999999998</v>
      </c>
      <c r="E97" s="10">
        <v>0.23999999999999996</v>
      </c>
      <c r="F97" s="10">
        <v>14.759999999999998</v>
      </c>
      <c r="G97" s="12">
        <v>70.5</v>
      </c>
      <c r="H97" s="10">
        <v>3.3000000000000002E-2</v>
      </c>
      <c r="I97" s="11">
        <v>0</v>
      </c>
      <c r="J97" s="11">
        <v>0</v>
      </c>
      <c r="K97" s="10">
        <v>0.33</v>
      </c>
      <c r="L97" s="10">
        <v>6</v>
      </c>
      <c r="M97" s="10">
        <v>19.5</v>
      </c>
      <c r="N97" s="10">
        <v>4.1999999999999993</v>
      </c>
      <c r="O97" s="10">
        <v>0.33</v>
      </c>
    </row>
    <row r="98" spans="1:17" ht="36">
      <c r="A98" s="55" t="s">
        <v>39</v>
      </c>
      <c r="B98" s="16" t="s">
        <v>33</v>
      </c>
      <c r="C98" s="17">
        <v>20</v>
      </c>
      <c r="D98" s="39">
        <v>1.32</v>
      </c>
      <c r="E98" s="39">
        <v>0.24</v>
      </c>
      <c r="F98" s="39">
        <v>7.9200000000000008</v>
      </c>
      <c r="G98" s="39">
        <v>39.6</v>
      </c>
      <c r="H98" s="39">
        <v>3.4000000000000002E-2</v>
      </c>
      <c r="I98" s="39">
        <v>0</v>
      </c>
      <c r="J98" s="39">
        <v>0</v>
      </c>
      <c r="K98" s="39">
        <v>0.27999999999999997</v>
      </c>
      <c r="L98" s="39">
        <v>5.8000000000000007</v>
      </c>
      <c r="M98" s="39">
        <v>30</v>
      </c>
      <c r="N98" s="39">
        <v>9.4</v>
      </c>
      <c r="O98" s="39">
        <v>0.78</v>
      </c>
    </row>
    <row r="99" spans="1:17" ht="15.75">
      <c r="A99" s="21"/>
      <c r="B99" s="19" t="s">
        <v>15</v>
      </c>
      <c r="C99" s="20">
        <v>565</v>
      </c>
      <c r="D99" s="26">
        <f>D93+D94+D95+D96</f>
        <v>14.6332</v>
      </c>
      <c r="E99" s="26">
        <f t="shared" ref="E99:O99" si="3">E93+E94+E95+E96</f>
        <v>16.603899999999999</v>
      </c>
      <c r="F99" s="26">
        <f>F93+F94+F95+F96+F97</f>
        <v>59.67799999999999</v>
      </c>
      <c r="G99" s="26">
        <f>G93+G94+G95+G96+G98</f>
        <v>427.65000000000003</v>
      </c>
      <c r="H99" s="26">
        <f t="shared" si="3"/>
        <v>0.22130000000000002</v>
      </c>
      <c r="I99" s="26">
        <f t="shared" si="3"/>
        <v>32.912499999999994</v>
      </c>
      <c r="J99" s="26">
        <f t="shared" si="3"/>
        <v>25.82</v>
      </c>
      <c r="K99" s="26">
        <f t="shared" si="3"/>
        <v>12.0715</v>
      </c>
      <c r="L99" s="26">
        <f t="shared" si="3"/>
        <v>111.51780000000002</v>
      </c>
      <c r="M99" s="26">
        <f t="shared" si="3"/>
        <v>272.29319999999996</v>
      </c>
      <c r="N99" s="26">
        <f t="shared" si="3"/>
        <v>91.020600000000002</v>
      </c>
      <c r="O99" s="26">
        <f t="shared" si="3"/>
        <v>3.4082999999999997</v>
      </c>
      <c r="P99" s="201">
        <v>0.2</v>
      </c>
      <c r="Q99" s="76">
        <v>0.25</v>
      </c>
    </row>
    <row r="100" spans="1:17" ht="15.75" customHeight="1">
      <c r="A100" s="239"/>
      <c r="B100" s="240"/>
      <c r="C100" s="240"/>
      <c r="D100" s="240"/>
      <c r="E100" s="240"/>
      <c r="F100" s="240"/>
      <c r="G100" s="240"/>
      <c r="H100" s="240"/>
      <c r="I100" s="240"/>
      <c r="J100" s="240"/>
      <c r="K100" s="240"/>
      <c r="L100" s="240"/>
      <c r="M100" s="240"/>
      <c r="N100" s="240"/>
      <c r="O100" s="241"/>
    </row>
    <row r="101" spans="1:17" ht="15.75">
      <c r="A101" s="102"/>
      <c r="B101" s="230" t="s">
        <v>20</v>
      </c>
      <c r="C101" s="230"/>
      <c r="D101" s="230"/>
      <c r="E101" s="230"/>
      <c r="F101" s="230"/>
      <c r="G101" s="230"/>
      <c r="H101" s="230"/>
      <c r="I101" s="230"/>
      <c r="J101" s="230"/>
      <c r="K101" s="230"/>
      <c r="L101" s="230"/>
      <c r="M101" s="230"/>
      <c r="N101" s="230"/>
      <c r="O101" s="230"/>
    </row>
    <row r="102" spans="1:17" ht="36">
      <c r="A102" s="55" t="s">
        <v>74</v>
      </c>
      <c r="B102" s="86" t="s">
        <v>75</v>
      </c>
      <c r="C102" s="11">
        <v>60</v>
      </c>
      <c r="D102" s="41">
        <v>0.73980000000000001</v>
      </c>
      <c r="E102" s="41">
        <v>5.6399999999999992E-2</v>
      </c>
      <c r="F102" s="41">
        <v>6.58</v>
      </c>
      <c r="G102" s="41">
        <v>49.019999999999996</v>
      </c>
      <c r="H102" s="41">
        <v>3.4199999999999994E-2</v>
      </c>
      <c r="I102" s="41">
        <v>2.016</v>
      </c>
      <c r="J102" s="41">
        <v>0</v>
      </c>
      <c r="K102" s="41">
        <v>8.0399999999999991</v>
      </c>
      <c r="L102" s="41">
        <v>15.456000000000001</v>
      </c>
      <c r="M102" s="41">
        <v>31.659599999999998</v>
      </c>
      <c r="N102" s="41">
        <v>21.6282</v>
      </c>
      <c r="O102" s="41">
        <v>0.39839999999999998</v>
      </c>
    </row>
    <row r="103" spans="1:17" ht="36.75">
      <c r="A103" s="4" t="s">
        <v>64</v>
      </c>
      <c r="B103" s="7" t="s">
        <v>141</v>
      </c>
      <c r="C103" s="3" t="s">
        <v>50</v>
      </c>
      <c r="D103" s="41">
        <v>10.183999999999999</v>
      </c>
      <c r="E103" s="41">
        <v>13.751999999999999</v>
      </c>
      <c r="F103" s="41">
        <v>11.772</v>
      </c>
      <c r="G103" s="41">
        <v>183.4</v>
      </c>
      <c r="H103" s="41">
        <v>5.3999999999999999E-2</v>
      </c>
      <c r="I103" s="41">
        <v>0</v>
      </c>
      <c r="J103" s="41">
        <v>0</v>
      </c>
      <c r="K103" s="41">
        <v>3.1139999999999999</v>
      </c>
      <c r="L103" s="41">
        <v>9.3780000000000001</v>
      </c>
      <c r="M103" s="41">
        <v>150.084</v>
      </c>
      <c r="N103" s="41">
        <v>27.540000000000003</v>
      </c>
      <c r="O103" s="41">
        <v>2.4120000000000004</v>
      </c>
    </row>
    <row r="104" spans="1:17" ht="36.75">
      <c r="A104" s="4" t="s">
        <v>147</v>
      </c>
      <c r="B104" s="7" t="s">
        <v>146</v>
      </c>
      <c r="C104" s="3" t="s">
        <v>18</v>
      </c>
      <c r="D104" s="41">
        <v>3.6150000000000002</v>
      </c>
      <c r="E104" s="41">
        <v>5.0400000000000009</v>
      </c>
      <c r="F104" s="41">
        <v>34.99</v>
      </c>
      <c r="G104" s="41">
        <v>208.5</v>
      </c>
      <c r="H104" s="41">
        <v>0.495</v>
      </c>
      <c r="I104" s="41">
        <v>0</v>
      </c>
      <c r="J104" s="41">
        <v>20</v>
      </c>
      <c r="K104" s="41">
        <v>0.49999999999999994</v>
      </c>
      <c r="L104" s="41">
        <v>94.11</v>
      </c>
      <c r="M104" s="41">
        <v>212.32500000000002</v>
      </c>
      <c r="N104" s="41">
        <v>61.695000000000007</v>
      </c>
      <c r="O104" s="41">
        <v>4.6899999999999995</v>
      </c>
    </row>
    <row r="105" spans="1:17" ht="36.75">
      <c r="A105" s="4" t="s">
        <v>43</v>
      </c>
      <c r="B105" s="16" t="s">
        <v>156</v>
      </c>
      <c r="C105" s="2" t="s">
        <v>157</v>
      </c>
      <c r="D105" s="41">
        <v>0.09</v>
      </c>
      <c r="E105" s="41">
        <v>0.02</v>
      </c>
      <c r="F105" s="41">
        <v>11.91</v>
      </c>
      <c r="G105" s="41">
        <v>48.15</v>
      </c>
      <c r="H105" s="41"/>
      <c r="I105" s="41">
        <v>0.03</v>
      </c>
      <c r="J105" s="41"/>
      <c r="K105" s="41"/>
      <c r="L105" s="41">
        <v>11.25</v>
      </c>
      <c r="M105" s="41">
        <v>2.95</v>
      </c>
      <c r="N105" s="41">
        <v>1.7</v>
      </c>
      <c r="O105" s="41">
        <v>0.28999999999999998</v>
      </c>
    </row>
    <row r="106" spans="1:17" ht="36.75">
      <c r="A106" s="4" t="s">
        <v>40</v>
      </c>
      <c r="B106" s="16" t="s">
        <v>32</v>
      </c>
      <c r="C106" s="2">
        <v>30</v>
      </c>
      <c r="D106" s="39">
        <v>2.2799999999999998</v>
      </c>
      <c r="E106" s="39">
        <v>0.23999999999999996</v>
      </c>
      <c r="F106" s="39">
        <v>14.759999999999998</v>
      </c>
      <c r="G106" s="39">
        <v>70.5</v>
      </c>
      <c r="H106" s="39">
        <v>3.3000000000000002E-2</v>
      </c>
      <c r="I106" s="39">
        <v>0</v>
      </c>
      <c r="J106" s="39">
        <v>0</v>
      </c>
      <c r="K106" s="39">
        <v>0.33</v>
      </c>
      <c r="L106" s="39">
        <v>6</v>
      </c>
      <c r="M106" s="39">
        <v>19.5</v>
      </c>
      <c r="N106" s="39">
        <v>4.1999999999999993</v>
      </c>
      <c r="O106" s="39">
        <v>0.33</v>
      </c>
    </row>
    <row r="107" spans="1:17" ht="36">
      <c r="A107" s="55" t="s">
        <v>39</v>
      </c>
      <c r="B107" s="16" t="s">
        <v>33</v>
      </c>
      <c r="C107" s="1">
        <v>20</v>
      </c>
      <c r="D107" s="10">
        <v>1.32</v>
      </c>
      <c r="E107" s="41">
        <v>0.24</v>
      </c>
      <c r="F107" s="10">
        <v>7.9200000000000008</v>
      </c>
      <c r="G107" s="12">
        <v>39.6</v>
      </c>
      <c r="H107" s="10">
        <v>3.4000000000000002E-2</v>
      </c>
      <c r="I107" s="11">
        <v>0</v>
      </c>
      <c r="J107" s="11">
        <v>0</v>
      </c>
      <c r="K107" s="10">
        <v>0.27999999999999997</v>
      </c>
      <c r="L107" s="10">
        <v>5.8000000000000007</v>
      </c>
      <c r="M107" s="10">
        <v>30</v>
      </c>
      <c r="N107" s="10">
        <v>9.4</v>
      </c>
      <c r="O107" s="10">
        <v>0.78</v>
      </c>
    </row>
    <row r="108" spans="1:17" ht="15.75">
      <c r="A108" s="6"/>
      <c r="B108" s="8" t="s">
        <v>15</v>
      </c>
      <c r="C108" s="107">
        <v>555</v>
      </c>
      <c r="D108" s="106">
        <f>D102+D103+D104+D105++D105+D106+D107</f>
        <v>18.3188</v>
      </c>
      <c r="E108" s="106">
        <f>E102+E103+E104+E105+E106+E107</f>
        <v>19.348399999999994</v>
      </c>
      <c r="F108" s="106">
        <f>F102+F103+F104+F105+F106+F107</f>
        <v>87.932000000000002</v>
      </c>
      <c r="G108" s="106">
        <f>G102+G103+G104+G105+G106+G107</f>
        <v>599.16999999999996</v>
      </c>
      <c r="H108" s="106">
        <f t="shared" ref="H108:O108" si="4">H102+H103+H104+H105+H106+H107</f>
        <v>0.6502</v>
      </c>
      <c r="I108" s="106">
        <f t="shared" si="4"/>
        <v>2.0459999999999998</v>
      </c>
      <c r="J108" s="106">
        <f t="shared" si="4"/>
        <v>20</v>
      </c>
      <c r="K108" s="106">
        <f t="shared" si="4"/>
        <v>12.263999999999999</v>
      </c>
      <c r="L108" s="106">
        <f t="shared" si="4"/>
        <v>141.99400000000003</v>
      </c>
      <c r="M108" s="106">
        <f t="shared" si="4"/>
        <v>446.51860000000005</v>
      </c>
      <c r="N108" s="106">
        <f t="shared" si="4"/>
        <v>126.16320000000002</v>
      </c>
      <c r="O108" s="106">
        <f t="shared" si="4"/>
        <v>8.9003999999999994</v>
      </c>
      <c r="P108" s="201">
        <v>0.25</v>
      </c>
      <c r="Q108" s="76">
        <v>0.25</v>
      </c>
    </row>
    <row r="109" spans="1:17" ht="15.75">
      <c r="A109" s="93"/>
      <c r="B109" s="94"/>
      <c r="C109" s="206"/>
      <c r="D109" s="207"/>
      <c r="E109" s="207"/>
      <c r="F109" s="207"/>
      <c r="G109" s="207"/>
      <c r="H109" s="207"/>
      <c r="I109" s="207"/>
      <c r="J109" s="207"/>
      <c r="K109" s="207"/>
      <c r="L109" s="207"/>
      <c r="M109" s="207"/>
      <c r="N109" s="207"/>
      <c r="O109" s="207"/>
      <c r="P109" s="201"/>
      <c r="Q109" s="76"/>
    </row>
    <row r="110" spans="1:17" ht="15.75">
      <c r="A110" s="88"/>
      <c r="B110" s="89"/>
      <c r="C110" s="212"/>
      <c r="D110" s="213"/>
      <c r="E110" s="213"/>
      <c r="F110" s="213"/>
      <c r="G110" s="213"/>
      <c r="H110" s="213"/>
      <c r="I110" s="213"/>
      <c r="J110" s="213"/>
      <c r="K110" s="213"/>
      <c r="L110" s="213"/>
      <c r="M110" s="213"/>
      <c r="N110" s="213"/>
      <c r="O110" s="213"/>
      <c r="P110" s="201"/>
      <c r="Q110" s="76"/>
    </row>
    <row r="111" spans="1:17" ht="15.75">
      <c r="A111" s="208"/>
      <c r="B111" s="209"/>
      <c r="C111" s="210"/>
      <c r="D111" s="211"/>
      <c r="E111" s="211"/>
      <c r="F111" s="211"/>
      <c r="G111" s="211"/>
      <c r="H111" s="211"/>
      <c r="I111" s="211"/>
      <c r="J111" s="211"/>
      <c r="K111" s="211"/>
      <c r="L111" s="211"/>
      <c r="M111" s="211"/>
      <c r="N111" s="211"/>
      <c r="O111" s="211"/>
      <c r="Q111" s="76"/>
    </row>
    <row r="112" spans="1:17" ht="15.75">
      <c r="A112" s="102"/>
      <c r="B112" s="230" t="s">
        <v>21</v>
      </c>
      <c r="C112" s="230"/>
      <c r="D112" s="230"/>
      <c r="E112" s="230"/>
      <c r="F112" s="230"/>
      <c r="G112" s="230"/>
      <c r="H112" s="230"/>
      <c r="I112" s="230"/>
      <c r="J112" s="230"/>
      <c r="K112" s="230"/>
      <c r="L112" s="230"/>
      <c r="M112" s="230"/>
      <c r="N112" s="230"/>
      <c r="O112" s="230"/>
    </row>
    <row r="113" spans="1:17" ht="36.75">
      <c r="A113" s="4" t="s">
        <v>38</v>
      </c>
      <c r="B113" s="16" t="s">
        <v>35</v>
      </c>
      <c r="C113" s="17">
        <v>100</v>
      </c>
      <c r="D113" s="39">
        <v>0.4</v>
      </c>
      <c r="E113" s="39">
        <v>0.4</v>
      </c>
      <c r="F113" s="39">
        <v>9.8000000000000007</v>
      </c>
      <c r="G113" s="39">
        <v>47</v>
      </c>
      <c r="H113" s="39">
        <v>0.03</v>
      </c>
      <c r="I113" s="39">
        <v>10</v>
      </c>
      <c r="J113" s="39"/>
      <c r="K113" s="39">
        <v>0.2</v>
      </c>
      <c r="L113" s="39">
        <v>16</v>
      </c>
      <c r="M113" s="39">
        <v>11</v>
      </c>
      <c r="N113" s="39">
        <v>9</v>
      </c>
      <c r="O113" s="39">
        <v>2.2000000000000002</v>
      </c>
    </row>
    <row r="114" spans="1:17" ht="36.75">
      <c r="A114" s="4" t="s">
        <v>52</v>
      </c>
      <c r="B114" s="16" t="s">
        <v>51</v>
      </c>
      <c r="C114" s="17">
        <v>10</v>
      </c>
      <c r="D114" s="39">
        <v>2.0299999999999998</v>
      </c>
      <c r="E114" s="39">
        <v>2.63</v>
      </c>
      <c r="F114" s="39">
        <v>0</v>
      </c>
      <c r="G114" s="39">
        <v>34.333333333333336</v>
      </c>
      <c r="H114" s="39">
        <v>3.3333333333333335E-3</v>
      </c>
      <c r="I114" s="39">
        <v>6.9999999999999993E-2</v>
      </c>
      <c r="J114" s="39">
        <v>21</v>
      </c>
      <c r="K114" s="39">
        <v>0.04</v>
      </c>
      <c r="L114" s="39">
        <v>100</v>
      </c>
      <c r="M114" s="39">
        <v>60</v>
      </c>
      <c r="N114" s="39">
        <v>5.5</v>
      </c>
      <c r="O114" s="39">
        <v>6.9999999999999993E-2</v>
      </c>
    </row>
    <row r="115" spans="1:17" ht="36.75">
      <c r="A115" s="4" t="s">
        <v>148</v>
      </c>
      <c r="B115" s="16" t="s">
        <v>149</v>
      </c>
      <c r="C115" s="27" t="s">
        <v>142</v>
      </c>
      <c r="D115" s="39">
        <v>14.04</v>
      </c>
      <c r="E115" s="23">
        <v>15.868461538461499</v>
      </c>
      <c r="F115" s="23">
        <v>40.822136752136799</v>
      </c>
      <c r="G115" s="24">
        <v>346.24786324786299</v>
      </c>
      <c r="H115" s="23">
        <v>0.14529914529914531</v>
      </c>
      <c r="I115" s="23">
        <v>0.33333333333333337</v>
      </c>
      <c r="J115" s="23">
        <v>38.547008547008552</v>
      </c>
      <c r="K115" s="25">
        <v>7.26495726495726E-3</v>
      </c>
      <c r="L115" s="23">
        <v>21.02051282051282</v>
      </c>
      <c r="M115" s="23">
        <v>109.79059829059828</v>
      </c>
      <c r="N115" s="23">
        <v>31.777777777777779</v>
      </c>
      <c r="O115" s="23">
        <v>0.83051282051282049</v>
      </c>
    </row>
    <row r="116" spans="1:17" ht="36.75">
      <c r="A116" s="4" t="s">
        <v>43</v>
      </c>
      <c r="B116" s="16" t="s">
        <v>30</v>
      </c>
      <c r="C116" s="18" t="s">
        <v>76</v>
      </c>
      <c r="D116" s="39">
        <v>7.0000000000000007E-2</v>
      </c>
      <c r="E116" s="39">
        <v>0.02</v>
      </c>
      <c r="F116" s="39">
        <v>10</v>
      </c>
      <c r="G116" s="39">
        <v>40</v>
      </c>
      <c r="H116" s="39"/>
      <c r="I116" s="39">
        <v>0.03</v>
      </c>
      <c r="J116" s="39"/>
      <c r="K116" s="39"/>
      <c r="L116" s="39">
        <v>10.95</v>
      </c>
      <c r="M116" s="39">
        <v>2.8</v>
      </c>
      <c r="N116" s="39">
        <v>1.4</v>
      </c>
      <c r="O116" s="39">
        <v>0.26</v>
      </c>
    </row>
    <row r="117" spans="1:17" ht="36.75">
      <c r="A117" s="4" t="s">
        <v>40</v>
      </c>
      <c r="B117" s="28" t="s">
        <v>32</v>
      </c>
      <c r="C117" s="18">
        <v>40</v>
      </c>
      <c r="D117" s="39">
        <v>3.0399999999999996</v>
      </c>
      <c r="E117" s="39">
        <v>0.31999999999999995</v>
      </c>
      <c r="F117" s="39">
        <v>19.679999999999996</v>
      </c>
      <c r="G117" s="39">
        <v>94</v>
      </c>
      <c r="H117" s="39">
        <v>4.4000000000000004E-2</v>
      </c>
      <c r="I117" s="39">
        <v>0</v>
      </c>
      <c r="J117" s="39">
        <v>0</v>
      </c>
      <c r="K117" s="39">
        <v>0.44000000000000006</v>
      </c>
      <c r="L117" s="39">
        <v>8</v>
      </c>
      <c r="M117" s="39">
        <v>26</v>
      </c>
      <c r="N117" s="39">
        <v>5.5999999999999988</v>
      </c>
      <c r="O117" s="39">
        <v>0.44000000000000006</v>
      </c>
    </row>
    <row r="118" spans="1:17" ht="15.75">
      <c r="A118" s="21"/>
      <c r="B118" s="29" t="s">
        <v>15</v>
      </c>
      <c r="C118" s="20">
        <v>525</v>
      </c>
      <c r="D118" s="26">
        <f>SUM(D113:D117)</f>
        <v>19.579999999999998</v>
      </c>
      <c r="E118" s="26">
        <f>SUM(E113:E117)</f>
        <v>19.2384615384615</v>
      </c>
      <c r="F118" s="26">
        <f>SUM(F113:F117)</f>
        <v>80.302136752136789</v>
      </c>
      <c r="G118" s="26">
        <f t="shared" ref="G118:O118" si="5">SUM(G113:G117)</f>
        <v>561.58119658119631</v>
      </c>
      <c r="H118" s="26">
        <f t="shared" si="5"/>
        <v>0.22263247863247865</v>
      </c>
      <c r="I118" s="26">
        <f t="shared" si="5"/>
        <v>10.433333333333334</v>
      </c>
      <c r="J118" s="26">
        <f t="shared" si="5"/>
        <v>59.547008547008552</v>
      </c>
      <c r="K118" s="26">
        <f t="shared" si="5"/>
        <v>0.6872649572649574</v>
      </c>
      <c r="L118" s="26">
        <f t="shared" si="5"/>
        <v>155.97051282051279</v>
      </c>
      <c r="M118" s="26">
        <f t="shared" si="5"/>
        <v>209.59059829059828</v>
      </c>
      <c r="N118" s="26">
        <f t="shared" si="5"/>
        <v>53.277777777777779</v>
      </c>
      <c r="O118" s="26">
        <f t="shared" si="5"/>
        <v>3.8005128205128202</v>
      </c>
      <c r="P118" s="201">
        <v>0.25</v>
      </c>
      <c r="Q118" s="76">
        <v>0.25</v>
      </c>
    </row>
    <row r="119" spans="1:17" ht="15.75">
      <c r="A119" s="31"/>
      <c r="B119" s="32"/>
      <c r="C119" s="33"/>
      <c r="D119" s="34"/>
      <c r="E119" s="34"/>
      <c r="F119" s="34"/>
      <c r="G119" s="35"/>
      <c r="H119" s="34"/>
      <c r="I119" s="34"/>
      <c r="J119" s="34"/>
      <c r="K119" s="35"/>
      <c r="L119" s="34"/>
      <c r="M119" s="34"/>
      <c r="N119" s="34"/>
      <c r="O119" s="34"/>
    </row>
    <row r="120" spans="1:17" ht="15.75">
      <c r="A120" s="31"/>
      <c r="B120" s="32"/>
      <c r="C120" s="33"/>
      <c r="D120" s="34"/>
      <c r="E120" s="34"/>
      <c r="F120" s="34"/>
      <c r="G120" s="35"/>
      <c r="H120" s="34"/>
      <c r="I120" s="34"/>
      <c r="J120" s="34"/>
      <c r="K120" s="35"/>
      <c r="L120" s="34"/>
      <c r="M120" s="34"/>
      <c r="N120" s="34"/>
      <c r="O120" s="34"/>
    </row>
    <row r="121" spans="1:17" ht="15.75">
      <c r="A121" s="31"/>
      <c r="B121" s="32"/>
      <c r="C121" s="33"/>
      <c r="D121" s="34"/>
      <c r="E121" s="34"/>
      <c r="F121" s="34"/>
      <c r="G121" s="35"/>
      <c r="H121" s="34"/>
      <c r="I121" s="34"/>
      <c r="J121" s="34"/>
      <c r="K121" s="35"/>
      <c r="L121" s="34"/>
      <c r="M121" s="34"/>
      <c r="N121" s="34"/>
      <c r="O121" s="34"/>
    </row>
    <row r="122" spans="1:17" ht="15.75">
      <c r="A122" s="31"/>
      <c r="B122" s="32"/>
      <c r="C122" s="33"/>
      <c r="D122" s="34"/>
      <c r="E122" s="34"/>
      <c r="F122" s="34"/>
      <c r="G122" s="35"/>
      <c r="H122" s="34"/>
      <c r="I122" s="34"/>
      <c r="J122" s="34"/>
      <c r="K122" s="35"/>
      <c r="L122" s="34"/>
      <c r="M122" s="34"/>
      <c r="N122" s="34"/>
      <c r="O122" s="34"/>
    </row>
    <row r="123" spans="1:17" ht="15.75">
      <c r="A123" s="31"/>
      <c r="B123" s="32"/>
      <c r="C123" s="33"/>
      <c r="D123" s="34"/>
      <c r="E123" s="34"/>
      <c r="F123" s="34"/>
      <c r="G123" s="35"/>
      <c r="H123" s="34"/>
      <c r="I123" s="34"/>
      <c r="J123" s="34"/>
      <c r="K123" s="35"/>
      <c r="L123" s="34"/>
      <c r="M123" s="34"/>
      <c r="N123" s="34"/>
      <c r="O123" s="34"/>
    </row>
    <row r="124" spans="1:17" ht="15.75">
      <c r="A124" s="31"/>
      <c r="B124" s="32"/>
      <c r="C124" s="33"/>
      <c r="D124" s="34"/>
      <c r="E124" s="34"/>
      <c r="F124" s="34"/>
      <c r="G124" s="35"/>
      <c r="H124" s="34"/>
      <c r="I124" s="34"/>
      <c r="J124" s="34"/>
      <c r="K124" s="35"/>
      <c r="L124" s="34"/>
      <c r="M124" s="34"/>
      <c r="N124" s="34"/>
      <c r="O124" s="34"/>
    </row>
    <row r="125" spans="1:17" ht="15.75">
      <c r="A125" s="31"/>
      <c r="B125" s="32"/>
      <c r="C125" s="33"/>
      <c r="D125" s="34"/>
      <c r="E125" s="34"/>
      <c r="F125" s="34"/>
      <c r="G125" s="35"/>
      <c r="H125" s="34"/>
      <c r="I125" s="34"/>
      <c r="J125" s="34"/>
      <c r="K125" s="35"/>
      <c r="L125" s="34"/>
      <c r="M125" s="34"/>
      <c r="N125" s="34"/>
      <c r="O125" s="34"/>
    </row>
    <row r="126" spans="1:17" ht="15.75">
      <c r="A126" s="31"/>
      <c r="B126" s="32"/>
      <c r="C126" s="33"/>
      <c r="D126" s="34"/>
      <c r="E126" s="34"/>
      <c r="F126" s="34"/>
      <c r="G126" s="35"/>
      <c r="H126" s="34"/>
      <c r="I126" s="34"/>
      <c r="J126" s="34"/>
      <c r="K126" s="35"/>
      <c r="L126" s="34"/>
      <c r="M126" s="34"/>
      <c r="N126" s="34"/>
      <c r="O126" s="34"/>
    </row>
    <row r="127" spans="1:17" ht="15.75">
      <c r="A127" s="31"/>
      <c r="B127" s="32"/>
      <c r="C127" s="33"/>
      <c r="D127" s="34"/>
      <c r="E127" s="34"/>
      <c r="F127" s="34"/>
      <c r="G127" s="35"/>
      <c r="H127" s="34"/>
      <c r="I127" s="34"/>
      <c r="J127" s="34"/>
      <c r="K127" s="35"/>
      <c r="L127" s="34"/>
      <c r="M127" s="34"/>
      <c r="N127" s="34"/>
      <c r="O127" s="34"/>
    </row>
    <row r="128" spans="1:17" ht="15.75">
      <c r="A128" s="31"/>
      <c r="B128" s="32"/>
      <c r="C128" s="33"/>
      <c r="D128" s="34"/>
      <c r="E128" s="34"/>
      <c r="F128" s="34"/>
      <c r="G128" s="35"/>
      <c r="H128" s="34"/>
      <c r="I128" s="34"/>
      <c r="J128" s="34"/>
      <c r="K128" s="35"/>
      <c r="L128" s="34"/>
      <c r="M128" s="34"/>
      <c r="N128" s="34"/>
      <c r="O128" s="34"/>
    </row>
    <row r="129" spans="1:15" ht="15.75">
      <c r="A129" s="31"/>
      <c r="B129" s="32"/>
      <c r="C129" s="33"/>
      <c r="D129" s="34"/>
      <c r="E129" s="34"/>
      <c r="F129" s="34"/>
      <c r="G129" s="35"/>
      <c r="H129" s="34"/>
      <c r="I129" s="34"/>
      <c r="J129" s="34"/>
      <c r="K129" s="35"/>
      <c r="L129" s="34"/>
      <c r="M129" s="34"/>
      <c r="N129" s="34"/>
      <c r="O129" s="34"/>
    </row>
    <row r="130" spans="1:15" ht="15.75">
      <c r="A130" s="31"/>
      <c r="B130" s="32"/>
      <c r="C130" s="33"/>
      <c r="D130" s="34"/>
      <c r="E130" s="34"/>
      <c r="F130" s="34"/>
      <c r="G130" s="35"/>
      <c r="H130" s="34"/>
      <c r="I130" s="34"/>
      <c r="J130" s="34"/>
      <c r="K130" s="35"/>
      <c r="L130" s="34"/>
      <c r="M130" s="34"/>
      <c r="N130" s="34"/>
      <c r="O130" s="34"/>
    </row>
    <row r="131" spans="1:15" ht="15.75">
      <c r="A131" s="31"/>
      <c r="B131" s="32"/>
      <c r="C131" s="33"/>
      <c r="D131" s="34"/>
      <c r="E131" s="34"/>
      <c r="F131" s="34"/>
      <c r="G131" s="35"/>
      <c r="H131" s="34"/>
      <c r="I131" s="34"/>
      <c r="J131" s="34"/>
      <c r="K131" s="35"/>
      <c r="L131" s="34"/>
      <c r="M131" s="34"/>
      <c r="N131" s="34"/>
      <c r="O131" s="34"/>
    </row>
    <row r="132" spans="1:15" ht="15.75">
      <c r="A132" s="31"/>
      <c r="B132" s="32"/>
      <c r="C132" s="33"/>
      <c r="D132" s="34"/>
      <c r="E132" s="34"/>
      <c r="F132" s="34"/>
      <c r="G132" s="35"/>
      <c r="H132" s="34"/>
      <c r="I132" s="34"/>
      <c r="J132" s="34"/>
      <c r="K132" s="35"/>
      <c r="L132" s="34"/>
      <c r="M132" s="34"/>
      <c r="N132" s="34"/>
      <c r="O132" s="34"/>
    </row>
    <row r="133" spans="1:15" ht="15.75">
      <c r="A133" s="31"/>
      <c r="B133" s="32"/>
      <c r="C133" s="33"/>
      <c r="D133" s="34"/>
      <c r="E133" s="34"/>
      <c r="F133" s="34"/>
      <c r="G133" s="35"/>
      <c r="H133" s="34"/>
      <c r="I133" s="34"/>
      <c r="J133" s="34"/>
      <c r="K133" s="35"/>
      <c r="L133" s="34"/>
      <c r="M133" s="34"/>
      <c r="N133" s="34"/>
      <c r="O133" s="34"/>
    </row>
    <row r="134" spans="1:15" ht="15.75">
      <c r="A134" s="31"/>
      <c r="B134" s="32"/>
      <c r="C134" s="33"/>
      <c r="D134" s="34"/>
      <c r="E134" s="34"/>
      <c r="F134" s="34"/>
      <c r="G134" s="35"/>
      <c r="H134" s="34"/>
      <c r="I134" s="34"/>
      <c r="J134" s="34"/>
      <c r="K134" s="35"/>
      <c r="L134" s="34"/>
      <c r="M134" s="34"/>
      <c r="N134" s="34"/>
      <c r="O134" s="34"/>
    </row>
    <row r="135" spans="1:15" ht="15.75">
      <c r="A135" s="31"/>
      <c r="B135" s="32"/>
      <c r="C135" s="33"/>
      <c r="D135" s="34"/>
      <c r="E135" s="34"/>
      <c r="F135" s="34"/>
      <c r="G135" s="35"/>
      <c r="H135" s="34"/>
      <c r="I135" s="34"/>
      <c r="J135" s="34"/>
      <c r="K135" s="35"/>
      <c r="L135" s="34"/>
      <c r="M135" s="34"/>
      <c r="N135" s="34"/>
      <c r="O135" s="34"/>
    </row>
    <row r="136" spans="1:15" ht="15.75">
      <c r="A136" s="31"/>
      <c r="B136" s="32"/>
      <c r="C136" s="33"/>
      <c r="D136" s="34"/>
      <c r="E136" s="34"/>
      <c r="F136" s="34"/>
      <c r="G136" s="35"/>
      <c r="H136" s="34"/>
      <c r="I136" s="34"/>
      <c r="J136" s="34"/>
      <c r="K136" s="35"/>
      <c r="L136" s="34"/>
      <c r="M136" s="34"/>
      <c r="N136" s="34"/>
      <c r="O136" s="34"/>
    </row>
    <row r="137" spans="1:15" ht="15.75">
      <c r="A137" s="31"/>
      <c r="B137" s="32"/>
      <c r="C137" s="33"/>
      <c r="D137" s="34"/>
      <c r="E137" s="34"/>
      <c r="F137" s="34"/>
      <c r="G137" s="35"/>
      <c r="H137" s="34"/>
      <c r="I137" s="34"/>
      <c r="J137" s="34"/>
      <c r="K137" s="35"/>
      <c r="L137" s="34"/>
      <c r="M137" s="34"/>
      <c r="N137" s="34"/>
      <c r="O137" s="34"/>
    </row>
    <row r="138" spans="1:15" ht="15.75">
      <c r="A138" s="31"/>
      <c r="B138" s="32"/>
      <c r="C138" s="33"/>
      <c r="D138" s="34"/>
      <c r="E138" s="34"/>
      <c r="F138" s="34"/>
      <c r="G138" s="35"/>
      <c r="H138" s="34"/>
      <c r="I138" s="34"/>
      <c r="J138" s="34"/>
      <c r="K138" s="35"/>
      <c r="L138" s="34"/>
      <c r="M138" s="34"/>
      <c r="N138" s="34"/>
      <c r="O138" s="34"/>
    </row>
    <row r="139" spans="1:15" ht="15.75">
      <c r="A139" s="31"/>
      <c r="B139" s="32"/>
      <c r="C139" s="33"/>
      <c r="D139" s="34"/>
      <c r="E139" s="34"/>
      <c r="F139" s="34"/>
      <c r="G139" s="35"/>
      <c r="H139" s="34"/>
      <c r="I139" s="34"/>
      <c r="J139" s="34"/>
      <c r="K139" s="35"/>
      <c r="L139" s="34"/>
      <c r="M139" s="34"/>
      <c r="N139" s="34"/>
      <c r="O139" s="34"/>
    </row>
    <row r="140" spans="1:15" ht="15.75">
      <c r="A140" s="31"/>
      <c r="B140" s="32"/>
      <c r="C140" s="33"/>
      <c r="D140" s="34"/>
      <c r="E140" s="34"/>
      <c r="F140" s="34"/>
      <c r="G140" s="35"/>
      <c r="H140" s="34"/>
      <c r="I140" s="34"/>
      <c r="J140" s="34"/>
      <c r="K140" s="35"/>
      <c r="L140" s="34"/>
      <c r="M140" s="34"/>
      <c r="N140" s="34"/>
      <c r="O140" s="34"/>
    </row>
    <row r="141" spans="1:15" ht="15.75">
      <c r="A141" s="31"/>
      <c r="B141" s="32"/>
      <c r="C141" s="33"/>
      <c r="D141" s="34"/>
      <c r="E141" s="34"/>
      <c r="F141" s="34"/>
      <c r="G141" s="35"/>
      <c r="H141" s="34"/>
      <c r="I141" s="34"/>
      <c r="J141" s="34"/>
      <c r="K141" s="35"/>
      <c r="L141" s="34"/>
      <c r="M141" s="34"/>
      <c r="N141" s="34"/>
      <c r="O141" s="34"/>
    </row>
    <row r="142" spans="1:15" ht="15.75">
      <c r="A142" s="31"/>
      <c r="B142" s="32"/>
      <c r="C142" s="33"/>
      <c r="D142" s="34"/>
      <c r="E142" s="34"/>
      <c r="F142" s="34"/>
      <c r="G142" s="35"/>
      <c r="H142" s="34"/>
      <c r="I142" s="34"/>
      <c r="J142" s="34"/>
      <c r="K142" s="35"/>
      <c r="L142" s="34"/>
      <c r="M142" s="34"/>
      <c r="N142" s="34"/>
      <c r="O142" s="34"/>
    </row>
    <row r="143" spans="1:15" ht="15.75">
      <c r="A143" s="31"/>
      <c r="B143" s="32"/>
      <c r="C143" s="33"/>
      <c r="D143" s="34"/>
      <c r="E143" s="34"/>
      <c r="F143" s="34"/>
      <c r="G143" s="35"/>
      <c r="H143" s="34"/>
      <c r="I143" s="34"/>
      <c r="J143" s="34"/>
      <c r="K143" s="35"/>
      <c r="L143" s="34"/>
      <c r="M143" s="34"/>
      <c r="N143" s="34"/>
      <c r="O143" s="34"/>
    </row>
    <row r="144" spans="1:15" ht="15.75">
      <c r="A144" s="31"/>
      <c r="B144" s="32"/>
      <c r="C144" s="33"/>
      <c r="D144" s="34"/>
      <c r="E144" s="34"/>
      <c r="F144" s="34"/>
      <c r="G144" s="35"/>
      <c r="H144" s="34"/>
      <c r="I144" s="34"/>
      <c r="J144" s="34"/>
      <c r="K144" s="35"/>
      <c r="L144" s="34"/>
      <c r="M144" s="34"/>
      <c r="N144" s="34"/>
      <c r="O144" s="34"/>
    </row>
    <row r="145" spans="1:15" ht="15.75">
      <c r="A145" s="31"/>
      <c r="B145" s="32"/>
      <c r="C145" s="33"/>
      <c r="D145" s="34"/>
      <c r="E145" s="34"/>
      <c r="F145" s="34"/>
      <c r="G145" s="35"/>
      <c r="H145" s="34"/>
      <c r="I145" s="34"/>
      <c r="J145" s="34"/>
      <c r="K145" s="35"/>
      <c r="L145" s="34"/>
      <c r="M145" s="34"/>
      <c r="N145" s="34"/>
      <c r="O145" s="34"/>
    </row>
    <row r="146" spans="1:15" ht="15.75">
      <c r="A146" s="31"/>
      <c r="B146" s="32"/>
      <c r="C146" s="33"/>
      <c r="D146" s="34"/>
      <c r="E146" s="34"/>
      <c r="F146" s="34"/>
      <c r="G146" s="35"/>
      <c r="H146" s="34"/>
      <c r="I146" s="34"/>
      <c r="J146" s="34"/>
      <c r="K146" s="35"/>
      <c r="L146" s="34"/>
      <c r="M146" s="34"/>
      <c r="N146" s="34"/>
      <c r="O146" s="34"/>
    </row>
    <row r="147" spans="1:15" ht="15.75">
      <c r="A147" s="31"/>
      <c r="B147" s="32"/>
      <c r="C147" s="33"/>
      <c r="D147" s="34"/>
      <c r="E147" s="34"/>
      <c r="F147" s="34"/>
      <c r="G147" s="35"/>
      <c r="H147" s="34"/>
      <c r="I147" s="34"/>
      <c r="J147" s="34"/>
      <c r="K147" s="35"/>
      <c r="L147" s="34"/>
      <c r="M147" s="34"/>
      <c r="N147" s="34"/>
      <c r="O147" s="34"/>
    </row>
    <row r="148" spans="1:15" ht="15.75">
      <c r="A148" s="31"/>
      <c r="B148" s="32"/>
      <c r="C148" s="33"/>
      <c r="D148" s="34"/>
      <c r="E148" s="34"/>
      <c r="F148" s="34"/>
      <c r="G148" s="35"/>
      <c r="H148" s="34"/>
      <c r="I148" s="34"/>
      <c r="J148" s="34"/>
      <c r="K148" s="35"/>
      <c r="L148" s="34"/>
      <c r="M148" s="34"/>
      <c r="N148" s="34"/>
      <c r="O148" s="34"/>
    </row>
    <row r="149" spans="1:15" ht="15.75">
      <c r="A149" s="31"/>
      <c r="B149" s="32"/>
      <c r="C149" s="33"/>
      <c r="D149" s="34"/>
      <c r="E149" s="34"/>
      <c r="F149" s="34"/>
      <c r="G149" s="35"/>
      <c r="H149" s="34"/>
      <c r="I149" s="34"/>
      <c r="J149" s="34"/>
      <c r="K149" s="35"/>
      <c r="L149" s="34"/>
      <c r="M149" s="34"/>
      <c r="N149" s="34"/>
      <c r="O149" s="34"/>
    </row>
    <row r="150" spans="1:15" ht="15.75">
      <c r="A150" s="31"/>
      <c r="B150" s="32"/>
      <c r="C150" s="33"/>
      <c r="D150" s="34"/>
      <c r="E150" s="34"/>
      <c r="F150" s="34"/>
      <c r="G150" s="35"/>
      <c r="H150" s="34"/>
      <c r="I150" s="34"/>
      <c r="J150" s="34"/>
      <c r="K150" s="35"/>
      <c r="L150" s="34"/>
      <c r="M150" s="34"/>
      <c r="N150" s="34"/>
      <c r="O150" s="34"/>
    </row>
    <row r="151" spans="1:15" ht="15.75">
      <c r="A151" s="31"/>
      <c r="B151" s="32"/>
      <c r="C151" s="33"/>
      <c r="D151" s="34"/>
      <c r="E151" s="34"/>
      <c r="F151" s="34"/>
      <c r="G151" s="35"/>
      <c r="H151" s="34"/>
      <c r="I151" s="34"/>
      <c r="J151" s="34"/>
      <c r="K151" s="35"/>
      <c r="L151" s="34"/>
      <c r="M151" s="34"/>
      <c r="N151" s="34"/>
      <c r="O151" s="34"/>
    </row>
    <row r="152" spans="1:15" ht="15.75">
      <c r="A152" s="31"/>
      <c r="B152" s="32"/>
      <c r="C152" s="33"/>
      <c r="D152" s="34"/>
      <c r="E152" s="34"/>
      <c r="F152" s="34"/>
      <c r="G152" s="35"/>
      <c r="H152" s="34"/>
      <c r="I152" s="34"/>
      <c r="J152" s="34"/>
      <c r="K152" s="35"/>
      <c r="L152" s="34"/>
      <c r="M152" s="34"/>
      <c r="N152" s="34"/>
      <c r="O152" s="34"/>
    </row>
    <row r="153" spans="1:15" ht="15.75">
      <c r="A153" s="31"/>
      <c r="B153" s="32"/>
      <c r="C153" s="33"/>
      <c r="D153" s="34"/>
      <c r="E153" s="34"/>
      <c r="F153" s="34"/>
      <c r="G153" s="35"/>
      <c r="H153" s="34"/>
      <c r="I153" s="34"/>
      <c r="J153" s="34"/>
      <c r="K153" s="35"/>
      <c r="L153" s="34"/>
      <c r="M153" s="34"/>
      <c r="N153" s="34"/>
      <c r="O153" s="34"/>
    </row>
    <row r="154" spans="1:15" ht="15.75">
      <c r="A154" s="31"/>
      <c r="B154" s="32"/>
      <c r="C154" s="33"/>
      <c r="D154" s="34"/>
      <c r="E154" s="34"/>
      <c r="F154" s="34"/>
      <c r="G154" s="35"/>
      <c r="H154" s="34"/>
      <c r="I154" s="34"/>
      <c r="J154" s="34"/>
      <c r="K154" s="35"/>
      <c r="L154" s="34"/>
      <c r="M154" s="34"/>
      <c r="N154" s="34"/>
      <c r="O154" s="34"/>
    </row>
    <row r="155" spans="1:15" ht="15.75">
      <c r="A155" s="31"/>
      <c r="B155" s="32"/>
      <c r="C155" s="33"/>
      <c r="D155" s="34"/>
      <c r="E155" s="34"/>
      <c r="F155" s="34"/>
      <c r="G155" s="35"/>
      <c r="H155" s="34"/>
      <c r="I155" s="34"/>
      <c r="J155" s="34"/>
      <c r="K155" s="35"/>
      <c r="L155" s="34"/>
      <c r="M155" s="34"/>
      <c r="N155" s="34"/>
      <c r="O155" s="34"/>
    </row>
    <row r="156" spans="1:15" ht="15.75">
      <c r="A156" s="31"/>
      <c r="B156" s="32"/>
      <c r="C156" s="33"/>
      <c r="D156" s="34"/>
      <c r="E156" s="34"/>
      <c r="F156" s="34"/>
      <c r="G156" s="35"/>
      <c r="H156" s="34"/>
      <c r="I156" s="34"/>
      <c r="J156" s="34"/>
      <c r="K156" s="35"/>
      <c r="L156" s="34"/>
      <c r="M156" s="34"/>
      <c r="N156" s="34"/>
      <c r="O156" s="34"/>
    </row>
    <row r="157" spans="1:15" ht="15.75">
      <c r="A157" s="31"/>
      <c r="B157" s="32"/>
      <c r="C157" s="33"/>
      <c r="D157" s="34"/>
      <c r="E157" s="34"/>
      <c r="F157" s="34"/>
      <c r="G157" s="35"/>
      <c r="H157" s="34"/>
      <c r="I157" s="34"/>
      <c r="J157" s="34"/>
      <c r="K157" s="35"/>
      <c r="L157" s="34"/>
      <c r="M157" s="34"/>
      <c r="N157" s="34"/>
      <c r="O157" s="34"/>
    </row>
    <row r="158" spans="1:15" ht="15.75">
      <c r="A158" s="31"/>
      <c r="B158" s="32"/>
      <c r="C158" s="33"/>
      <c r="D158" s="34"/>
      <c r="E158" s="34"/>
      <c r="F158" s="34"/>
      <c r="G158" s="34"/>
      <c r="H158" s="34"/>
      <c r="I158" s="34"/>
      <c r="J158" s="34"/>
      <c r="K158" s="34"/>
      <c r="L158" s="34"/>
      <c r="M158" s="34"/>
      <c r="N158" s="34"/>
      <c r="O158" s="34"/>
    </row>
    <row r="159" spans="1:15" ht="15.75">
      <c r="A159" s="31"/>
      <c r="B159" s="32"/>
      <c r="C159" s="33"/>
      <c r="D159" s="34"/>
      <c r="E159" s="34"/>
      <c r="F159" s="34"/>
      <c r="G159" s="34"/>
      <c r="H159" s="34"/>
      <c r="I159" s="34"/>
      <c r="J159" s="34"/>
      <c r="K159" s="34"/>
      <c r="L159" s="34"/>
      <c r="M159" s="34"/>
      <c r="N159" s="34"/>
      <c r="O159" s="34"/>
    </row>
    <row r="160" spans="1:15" ht="15.75">
      <c r="A160" s="31"/>
      <c r="B160" s="32"/>
      <c r="C160" s="33"/>
      <c r="D160" s="34"/>
      <c r="E160" s="34"/>
      <c r="F160" s="34"/>
      <c r="G160" s="34"/>
      <c r="H160" s="34"/>
      <c r="I160" s="34"/>
      <c r="J160" s="34"/>
      <c r="K160" s="34"/>
      <c r="L160" s="34"/>
      <c r="M160" s="34"/>
      <c r="N160" s="34"/>
      <c r="O160" s="34"/>
    </row>
    <row r="161" spans="1:17" ht="25.5">
      <c r="A161" s="6" t="s">
        <v>26</v>
      </c>
      <c r="B161" s="14" t="s">
        <v>0</v>
      </c>
      <c r="C161" s="14" t="s">
        <v>28</v>
      </c>
      <c r="D161" s="15" t="s">
        <v>1</v>
      </c>
      <c r="E161" s="15" t="s">
        <v>2</v>
      </c>
      <c r="F161" s="15" t="s">
        <v>3</v>
      </c>
      <c r="G161" s="15" t="s">
        <v>4</v>
      </c>
      <c r="H161" s="15" t="s">
        <v>5</v>
      </c>
      <c r="I161" s="15" t="s">
        <v>6</v>
      </c>
      <c r="J161" s="15" t="s">
        <v>7</v>
      </c>
      <c r="K161" s="15" t="s">
        <v>8</v>
      </c>
      <c r="L161" s="15" t="s">
        <v>9</v>
      </c>
      <c r="M161" s="15" t="s">
        <v>10</v>
      </c>
      <c r="N161" s="15" t="s">
        <v>11</v>
      </c>
      <c r="O161" s="15" t="s">
        <v>12</v>
      </c>
    </row>
    <row r="162" spans="1:17" ht="15.75">
      <c r="A162" s="5"/>
      <c r="B162" s="229" t="s">
        <v>13</v>
      </c>
      <c r="C162" s="229"/>
      <c r="D162" s="229"/>
      <c r="E162" s="229"/>
      <c r="F162" s="229"/>
      <c r="G162" s="229"/>
      <c r="H162" s="229"/>
      <c r="I162" s="229"/>
      <c r="J162" s="229"/>
      <c r="K162" s="229"/>
      <c r="L162" s="229"/>
      <c r="M162" s="229"/>
      <c r="N162" s="229"/>
      <c r="O162" s="229"/>
    </row>
    <row r="163" spans="1:17" ht="15.75">
      <c r="A163" s="105"/>
      <c r="B163" s="229" t="s">
        <v>14</v>
      </c>
      <c r="C163" s="229"/>
      <c r="D163" s="229"/>
      <c r="E163" s="229"/>
      <c r="F163" s="229"/>
      <c r="G163" s="229"/>
      <c r="H163" s="229"/>
      <c r="I163" s="229"/>
      <c r="J163" s="229"/>
      <c r="K163" s="229"/>
      <c r="L163" s="229"/>
      <c r="M163" s="229"/>
      <c r="N163" s="229"/>
      <c r="O163" s="229"/>
    </row>
    <row r="164" spans="1:17" ht="36.75">
      <c r="A164" s="4" t="s">
        <v>38</v>
      </c>
      <c r="B164" s="16" t="s">
        <v>35</v>
      </c>
      <c r="C164" s="17">
        <v>100</v>
      </c>
      <c r="D164" s="39">
        <v>0.4</v>
      </c>
      <c r="E164" s="39">
        <v>0.4</v>
      </c>
      <c r="F164" s="39">
        <v>9.8000000000000007</v>
      </c>
      <c r="G164" s="39">
        <v>47</v>
      </c>
      <c r="H164" s="39">
        <v>0.03</v>
      </c>
      <c r="I164" s="39">
        <v>10</v>
      </c>
      <c r="J164" s="39"/>
      <c r="K164" s="39">
        <v>0.2</v>
      </c>
      <c r="L164" s="39">
        <v>16</v>
      </c>
      <c r="M164" s="39">
        <v>11</v>
      </c>
      <c r="N164" s="39">
        <v>9</v>
      </c>
      <c r="O164" s="39">
        <v>2.2000000000000002</v>
      </c>
    </row>
    <row r="165" spans="1:17" ht="36">
      <c r="A165" s="55" t="s">
        <v>70</v>
      </c>
      <c r="B165" s="7" t="s">
        <v>122</v>
      </c>
      <c r="C165" s="3" t="s">
        <v>50</v>
      </c>
      <c r="D165" s="10">
        <v>10.69</v>
      </c>
      <c r="E165" s="10">
        <v>15.964</v>
      </c>
      <c r="F165" s="10">
        <v>0</v>
      </c>
      <c r="G165" s="12">
        <v>202</v>
      </c>
      <c r="H165" s="10">
        <v>7.2000000000000008E-2</v>
      </c>
      <c r="I165" s="10">
        <v>2.4300000000000002</v>
      </c>
      <c r="J165" s="11">
        <v>96.47999999999999</v>
      </c>
      <c r="K165" s="10">
        <v>1.9080000000000001</v>
      </c>
      <c r="L165" s="10">
        <v>48.690000000000005</v>
      </c>
      <c r="M165" s="10">
        <v>171.52200000000002</v>
      </c>
      <c r="N165" s="10">
        <v>22.428000000000001</v>
      </c>
      <c r="O165" s="10">
        <v>1.9800000000000002</v>
      </c>
    </row>
    <row r="166" spans="1:17" ht="36.75">
      <c r="A166" s="4" t="s">
        <v>47</v>
      </c>
      <c r="B166" s="7" t="s">
        <v>73</v>
      </c>
      <c r="C166" s="3" t="s">
        <v>120</v>
      </c>
      <c r="D166" s="41">
        <v>5.0999999999999996</v>
      </c>
      <c r="E166" s="41">
        <v>2.847</v>
      </c>
      <c r="F166" s="41">
        <v>31.962</v>
      </c>
      <c r="G166" s="41">
        <v>186.1</v>
      </c>
      <c r="H166" s="41">
        <v>5.6999999999999995E-2</v>
      </c>
      <c r="I166" s="41">
        <v>0</v>
      </c>
      <c r="J166" s="41">
        <v>12</v>
      </c>
      <c r="K166" s="41">
        <v>0.8025000000000001</v>
      </c>
      <c r="L166" s="41">
        <v>11.9115</v>
      </c>
      <c r="M166" s="41">
        <v>38.067749999999997</v>
      </c>
      <c r="N166" s="41">
        <v>8.6189999999999998</v>
      </c>
      <c r="O166" s="41">
        <v>0.85799999999999998</v>
      </c>
    </row>
    <row r="167" spans="1:17" ht="36.75">
      <c r="A167" s="4" t="s">
        <v>43</v>
      </c>
      <c r="B167" s="16" t="s">
        <v>65</v>
      </c>
      <c r="C167" s="2" t="s">
        <v>66</v>
      </c>
      <c r="D167" s="10">
        <v>0.11</v>
      </c>
      <c r="E167" s="10">
        <v>0.06</v>
      </c>
      <c r="F167" s="10">
        <v>10.99</v>
      </c>
      <c r="G167" s="12">
        <v>45.05</v>
      </c>
      <c r="H167" s="10">
        <v>3.0000000000000001E-3</v>
      </c>
      <c r="I167" s="10">
        <v>1.03</v>
      </c>
      <c r="J167" s="10"/>
      <c r="K167" s="10">
        <v>0.02</v>
      </c>
      <c r="L167" s="10">
        <v>12.7</v>
      </c>
      <c r="M167" s="10">
        <v>3.9</v>
      </c>
      <c r="N167" s="10">
        <v>2.2999999999999998</v>
      </c>
      <c r="O167" s="10">
        <v>0.5</v>
      </c>
    </row>
    <row r="168" spans="1:17" ht="36">
      <c r="A168" s="55" t="s">
        <v>40</v>
      </c>
      <c r="B168" s="16" t="s">
        <v>32</v>
      </c>
      <c r="C168" s="1">
        <v>20</v>
      </c>
      <c r="D168" s="10">
        <v>1.5199999999999998</v>
      </c>
      <c r="E168" s="10">
        <v>0.15999999999999998</v>
      </c>
      <c r="F168" s="10">
        <v>9.8399999999999981</v>
      </c>
      <c r="G168" s="12">
        <v>47</v>
      </c>
      <c r="H168" s="10">
        <v>2.2000000000000002E-2</v>
      </c>
      <c r="I168" s="11">
        <v>0</v>
      </c>
      <c r="J168" s="11">
        <v>0</v>
      </c>
      <c r="K168" s="10">
        <v>0.22</v>
      </c>
      <c r="L168" s="10">
        <v>4</v>
      </c>
      <c r="M168" s="10">
        <v>13</v>
      </c>
      <c r="N168" s="10">
        <v>2.7999999999999994</v>
      </c>
      <c r="O168" s="10">
        <v>0.22</v>
      </c>
    </row>
    <row r="169" spans="1:17" ht="36">
      <c r="A169" s="55" t="s">
        <v>39</v>
      </c>
      <c r="B169" s="16" t="s">
        <v>33</v>
      </c>
      <c r="C169" s="1">
        <v>20</v>
      </c>
      <c r="D169" s="10">
        <v>1.32</v>
      </c>
      <c r="E169" s="10">
        <v>0.24</v>
      </c>
      <c r="F169" s="10">
        <v>7.9200000000000008</v>
      </c>
      <c r="G169" s="12">
        <v>39.6</v>
      </c>
      <c r="H169" s="10">
        <v>3.4000000000000002E-2</v>
      </c>
      <c r="I169" s="11">
        <v>0</v>
      </c>
      <c r="J169" s="11">
        <v>0</v>
      </c>
      <c r="K169" s="10">
        <v>0.27999999999999997</v>
      </c>
      <c r="L169" s="10">
        <v>5.8000000000000007</v>
      </c>
      <c r="M169" s="10">
        <v>30</v>
      </c>
      <c r="N169" s="10">
        <v>9.4</v>
      </c>
      <c r="O169" s="10">
        <v>0.78</v>
      </c>
    </row>
    <row r="170" spans="1:17" ht="15.75">
      <c r="A170" s="6"/>
      <c r="B170" s="8" t="s">
        <v>15</v>
      </c>
      <c r="C170" s="9">
        <v>583</v>
      </c>
      <c r="D170" s="13">
        <f>SUM(D164:D169)</f>
        <v>19.139999999999997</v>
      </c>
      <c r="E170" s="13">
        <f>SUM(E164:E169)</f>
        <v>19.670999999999999</v>
      </c>
      <c r="F170" s="13">
        <v>79.67</v>
      </c>
      <c r="G170" s="13">
        <f t="shared" ref="G170:O170" si="6">SUM(G164:G169)</f>
        <v>566.75000000000011</v>
      </c>
      <c r="H170" s="13">
        <f t="shared" si="6"/>
        <v>0.218</v>
      </c>
      <c r="I170" s="13">
        <f t="shared" si="6"/>
        <v>13.459999999999999</v>
      </c>
      <c r="J170" s="13">
        <f t="shared" si="6"/>
        <v>108.47999999999999</v>
      </c>
      <c r="K170" s="13">
        <f t="shared" si="6"/>
        <v>3.4305000000000003</v>
      </c>
      <c r="L170" s="13">
        <f t="shared" si="6"/>
        <v>99.101500000000001</v>
      </c>
      <c r="M170" s="13">
        <f t="shared" si="6"/>
        <v>267.48975000000002</v>
      </c>
      <c r="N170" s="13">
        <f t="shared" si="6"/>
        <v>54.54699999999999</v>
      </c>
      <c r="O170" s="13">
        <f t="shared" si="6"/>
        <v>6.5380000000000003</v>
      </c>
      <c r="P170" s="201">
        <v>0.25</v>
      </c>
      <c r="Q170" s="76">
        <v>0.25</v>
      </c>
    </row>
    <row r="171" spans="1:17" ht="15.75">
      <c r="A171" s="5"/>
      <c r="B171" s="108"/>
      <c r="C171" s="108"/>
      <c r="D171" s="108"/>
      <c r="E171" s="108"/>
      <c r="F171" s="108"/>
      <c r="G171" s="108"/>
      <c r="H171" s="108"/>
      <c r="I171" s="108"/>
      <c r="J171" s="108"/>
      <c r="K171" s="108"/>
      <c r="L171" s="108"/>
      <c r="M171" s="108"/>
      <c r="N171" s="108"/>
      <c r="O171" s="108"/>
    </row>
    <row r="172" spans="1:17" ht="15.75">
      <c r="A172" s="105"/>
      <c r="B172" s="229" t="s">
        <v>16</v>
      </c>
      <c r="C172" s="229"/>
      <c r="D172" s="229"/>
      <c r="E172" s="229"/>
      <c r="F172" s="229"/>
      <c r="G172" s="229"/>
      <c r="H172" s="229"/>
      <c r="I172" s="229"/>
      <c r="J172" s="229"/>
      <c r="K172" s="229"/>
      <c r="L172" s="229"/>
      <c r="M172" s="229"/>
      <c r="N172" s="229"/>
      <c r="O172" s="229"/>
      <c r="Q172" s="76"/>
    </row>
    <row r="173" spans="1:17" ht="36">
      <c r="A173" s="55" t="s">
        <v>161</v>
      </c>
      <c r="B173" s="16" t="s">
        <v>197</v>
      </c>
      <c r="C173" s="17">
        <v>60</v>
      </c>
      <c r="D173" s="39">
        <v>7.0299999999999994</v>
      </c>
      <c r="E173" s="39">
        <v>7.94</v>
      </c>
      <c r="F173" s="39">
        <v>19.75</v>
      </c>
      <c r="G173" s="39">
        <v>178.5</v>
      </c>
      <c r="H173" s="39">
        <v>5.1000000000000004E-2</v>
      </c>
      <c r="I173" s="39">
        <v>0.11</v>
      </c>
      <c r="J173" s="225">
        <v>51.5</v>
      </c>
      <c r="K173" s="39">
        <v>0.56000000000000005</v>
      </c>
      <c r="L173" s="39">
        <v>159.19999999999999</v>
      </c>
      <c r="M173" s="39">
        <v>117.5</v>
      </c>
      <c r="N173" s="39">
        <v>13.85</v>
      </c>
      <c r="O173" s="39">
        <v>0.56000000000000005</v>
      </c>
      <c r="Q173" s="76"/>
    </row>
    <row r="174" spans="1:17" ht="36">
      <c r="A174" s="55" t="s">
        <v>150</v>
      </c>
      <c r="B174" s="7" t="s">
        <v>144</v>
      </c>
      <c r="C174" s="3" t="s">
        <v>23</v>
      </c>
      <c r="D174" s="41">
        <v>10.17</v>
      </c>
      <c r="E174" s="41">
        <v>12.6</v>
      </c>
      <c r="F174" s="41">
        <v>32.31</v>
      </c>
      <c r="G174" s="41">
        <v>292.17</v>
      </c>
      <c r="H174" s="41">
        <v>0.114</v>
      </c>
      <c r="I174" s="41">
        <v>18.78</v>
      </c>
      <c r="J174" s="41">
        <v>39</v>
      </c>
      <c r="K174" s="41">
        <v>0</v>
      </c>
      <c r="L174" s="41">
        <v>68.94</v>
      </c>
      <c r="M174" s="41">
        <v>172.79</v>
      </c>
      <c r="N174" s="41">
        <v>38.24</v>
      </c>
      <c r="O174" s="41">
        <v>2.68</v>
      </c>
      <c r="Q174" s="76"/>
    </row>
    <row r="175" spans="1:17" ht="36">
      <c r="A175" s="55" t="s">
        <v>43</v>
      </c>
      <c r="B175" s="7" t="s">
        <v>156</v>
      </c>
      <c r="C175" s="2" t="s">
        <v>157</v>
      </c>
      <c r="D175" s="41">
        <v>0.09</v>
      </c>
      <c r="E175" s="41">
        <v>0.02</v>
      </c>
      <c r="F175" s="41">
        <v>11.91</v>
      </c>
      <c r="G175" s="41">
        <v>48.15</v>
      </c>
      <c r="H175" s="41"/>
      <c r="I175" s="41">
        <v>0.03</v>
      </c>
      <c r="J175" s="41"/>
      <c r="K175" s="41"/>
      <c r="L175" s="41">
        <v>11.25</v>
      </c>
      <c r="M175" s="41">
        <v>2.95</v>
      </c>
      <c r="N175" s="41">
        <v>1.7</v>
      </c>
      <c r="O175" s="41">
        <v>0.28999999999999998</v>
      </c>
      <c r="Q175" s="76"/>
    </row>
    <row r="176" spans="1:17" ht="36">
      <c r="A176" s="55" t="s">
        <v>39</v>
      </c>
      <c r="B176" s="16" t="s">
        <v>33</v>
      </c>
      <c r="C176" s="1">
        <v>40</v>
      </c>
      <c r="D176" s="41">
        <v>2.64</v>
      </c>
      <c r="E176" s="41">
        <v>0.48000000000000004</v>
      </c>
      <c r="F176" s="41">
        <v>15.840000000000003</v>
      </c>
      <c r="G176" s="41">
        <v>79.2</v>
      </c>
      <c r="H176" s="41">
        <v>6.8000000000000005E-2</v>
      </c>
      <c r="I176" s="41">
        <v>0</v>
      </c>
      <c r="J176" s="41">
        <v>0</v>
      </c>
      <c r="K176" s="41">
        <v>0.55999999999999994</v>
      </c>
      <c r="L176" s="41">
        <v>11.600000000000003</v>
      </c>
      <c r="M176" s="41">
        <v>60</v>
      </c>
      <c r="N176" s="41">
        <v>18.800000000000004</v>
      </c>
      <c r="O176" s="41">
        <v>1.5599999999999998</v>
      </c>
      <c r="P176">
        <v>0</v>
      </c>
      <c r="Q176" s="76">
        <v>0</v>
      </c>
    </row>
    <row r="177" spans="1:17" ht="15.75">
      <c r="A177" s="6"/>
      <c r="B177" s="8" t="s">
        <v>15</v>
      </c>
      <c r="C177" s="9">
        <v>500</v>
      </c>
      <c r="D177" s="13">
        <f>D173+D174+D175+D176</f>
        <v>19.93</v>
      </c>
      <c r="E177" s="13">
        <f>E173+E174+E175</f>
        <v>20.56</v>
      </c>
      <c r="F177" s="13">
        <f t="shared" ref="F177:O177" si="7">F173+F174+F175+F176</f>
        <v>79.81</v>
      </c>
      <c r="G177" s="13">
        <f t="shared" si="7"/>
        <v>598.0200000000001</v>
      </c>
      <c r="H177" s="13">
        <f t="shared" si="7"/>
        <v>0.23300000000000001</v>
      </c>
      <c r="I177" s="13">
        <f t="shared" si="7"/>
        <v>18.920000000000002</v>
      </c>
      <c r="J177" s="13">
        <f t="shared" si="7"/>
        <v>90.5</v>
      </c>
      <c r="K177" s="13">
        <f t="shared" si="7"/>
        <v>1.1200000000000001</v>
      </c>
      <c r="L177" s="13">
        <f t="shared" si="7"/>
        <v>250.98999999999998</v>
      </c>
      <c r="M177" s="13">
        <f t="shared" si="7"/>
        <v>353.23999999999995</v>
      </c>
      <c r="N177" s="13">
        <f t="shared" si="7"/>
        <v>72.59</v>
      </c>
      <c r="O177" s="13">
        <f t="shared" si="7"/>
        <v>5.09</v>
      </c>
      <c r="P177" s="201">
        <v>0.25</v>
      </c>
      <c r="Q177" s="76">
        <v>0.25</v>
      </c>
    </row>
    <row r="178" spans="1:17" ht="15.75">
      <c r="A178" s="93"/>
      <c r="B178" s="94"/>
      <c r="C178" s="95"/>
      <c r="D178" s="96"/>
      <c r="E178" s="96"/>
      <c r="F178" s="96"/>
      <c r="G178" s="96"/>
      <c r="H178" s="96"/>
      <c r="I178" s="96"/>
      <c r="J178" s="96"/>
      <c r="K178" s="96"/>
      <c r="L178" s="96"/>
      <c r="M178" s="96"/>
      <c r="N178" s="96"/>
      <c r="O178" s="97"/>
      <c r="Q178" s="76"/>
    </row>
    <row r="179" spans="1:17" ht="15.75">
      <c r="A179" s="105"/>
      <c r="B179" s="229" t="s">
        <v>17</v>
      </c>
      <c r="C179" s="229"/>
      <c r="D179" s="229"/>
      <c r="E179" s="229"/>
      <c r="F179" s="229"/>
      <c r="G179" s="229"/>
      <c r="H179" s="229"/>
      <c r="I179" s="229"/>
      <c r="J179" s="229"/>
      <c r="K179" s="229"/>
      <c r="L179" s="229"/>
      <c r="M179" s="229"/>
      <c r="N179" s="229"/>
      <c r="O179" s="229"/>
      <c r="Q179" s="76"/>
    </row>
    <row r="180" spans="1:17" ht="38.25">
      <c r="A180" s="56" t="s">
        <v>80</v>
      </c>
      <c r="B180" s="98" t="s">
        <v>79</v>
      </c>
      <c r="C180" s="101">
        <v>60</v>
      </c>
      <c r="D180" s="99">
        <v>0.8448</v>
      </c>
      <c r="E180" s="100">
        <v>3.6071999999999997</v>
      </c>
      <c r="F180" s="100">
        <v>4.9559999999999995</v>
      </c>
      <c r="G180" s="99">
        <v>55.68</v>
      </c>
      <c r="H180" s="99">
        <v>1.0200000000000001E-2</v>
      </c>
      <c r="I180" s="99">
        <v>3.9899999999999998</v>
      </c>
      <c r="J180" s="99">
        <v>0</v>
      </c>
      <c r="K180" s="99">
        <v>1.6199999999999999</v>
      </c>
      <c r="L180" s="99">
        <v>21.278399999999998</v>
      </c>
      <c r="M180" s="99">
        <v>24.379199999999997</v>
      </c>
      <c r="N180" s="99">
        <v>12.416999999999998</v>
      </c>
      <c r="O180" s="99">
        <v>0.7944</v>
      </c>
      <c r="Q180" s="76"/>
    </row>
    <row r="181" spans="1:17" ht="36">
      <c r="A181" s="55" t="s">
        <v>68</v>
      </c>
      <c r="B181" s="7" t="s">
        <v>67</v>
      </c>
      <c r="C181" s="1">
        <v>90</v>
      </c>
      <c r="D181" s="41">
        <v>11.85</v>
      </c>
      <c r="E181" s="43">
        <v>8.06</v>
      </c>
      <c r="F181" s="43">
        <v>18.526</v>
      </c>
      <c r="G181" s="41">
        <v>198</v>
      </c>
      <c r="H181" s="41">
        <v>0.18000000000000002</v>
      </c>
      <c r="I181" s="41">
        <v>0.81</v>
      </c>
      <c r="J181" s="41">
        <v>12.419999999999998</v>
      </c>
      <c r="K181" s="41">
        <v>61.470000000000013</v>
      </c>
      <c r="L181" s="41">
        <v>51.642000000000003</v>
      </c>
      <c r="M181" s="41">
        <v>69.3</v>
      </c>
      <c r="N181" s="41">
        <v>19.98</v>
      </c>
      <c r="O181" s="41">
        <v>3.24</v>
      </c>
      <c r="Q181" s="76"/>
    </row>
    <row r="182" spans="1:17" ht="36">
      <c r="A182" s="55" t="s">
        <v>46</v>
      </c>
      <c r="B182" s="7" t="s">
        <v>45</v>
      </c>
      <c r="C182" s="1" t="s">
        <v>18</v>
      </c>
      <c r="D182" s="41">
        <v>3.13</v>
      </c>
      <c r="E182" s="41">
        <v>8.4314999999999998</v>
      </c>
      <c r="F182" s="41">
        <v>20.508999999999997</v>
      </c>
      <c r="G182" s="41">
        <v>170.25</v>
      </c>
      <c r="H182" s="41">
        <v>0.13950000000000001</v>
      </c>
      <c r="I182" s="41">
        <v>18.160499999999999</v>
      </c>
      <c r="J182" s="41">
        <v>20</v>
      </c>
      <c r="K182" s="41">
        <v>0.23149999999999998</v>
      </c>
      <c r="L182" s="41">
        <v>38.175000000000004</v>
      </c>
      <c r="M182" s="41">
        <v>88.094999999999985</v>
      </c>
      <c r="N182" s="41">
        <v>27.75</v>
      </c>
      <c r="O182" s="41">
        <v>1.0195000000000001</v>
      </c>
      <c r="Q182" s="76"/>
    </row>
    <row r="183" spans="1:17" ht="36.75">
      <c r="A183" s="4" t="s">
        <v>43</v>
      </c>
      <c r="B183" s="16" t="s">
        <v>30</v>
      </c>
      <c r="C183" s="18" t="s">
        <v>76</v>
      </c>
      <c r="D183" s="39">
        <v>7.0000000000000007E-2</v>
      </c>
      <c r="E183" s="39">
        <v>0.02</v>
      </c>
      <c r="F183" s="39">
        <v>10</v>
      </c>
      <c r="G183" s="39">
        <v>40</v>
      </c>
      <c r="H183" s="39"/>
      <c r="I183" s="39">
        <v>0.03</v>
      </c>
      <c r="J183" s="39"/>
      <c r="K183" s="39"/>
      <c r="L183" s="39">
        <v>10.95</v>
      </c>
      <c r="M183" s="39">
        <v>2.8</v>
      </c>
      <c r="N183" s="39">
        <v>1.4</v>
      </c>
      <c r="O183" s="39">
        <v>0.26</v>
      </c>
      <c r="Q183" s="76"/>
    </row>
    <row r="184" spans="1:17" ht="36">
      <c r="A184" s="55" t="s">
        <v>40</v>
      </c>
      <c r="B184" s="16" t="s">
        <v>32</v>
      </c>
      <c r="C184" s="1">
        <v>35</v>
      </c>
      <c r="D184" s="10">
        <v>2.6599999999999997</v>
      </c>
      <c r="E184" s="10">
        <v>0.27999999999999997</v>
      </c>
      <c r="F184" s="10">
        <v>17.219999999999995</v>
      </c>
      <c r="G184" s="12">
        <v>82.25</v>
      </c>
      <c r="H184" s="10">
        <v>3.85E-2</v>
      </c>
      <c r="I184" s="11">
        <v>0</v>
      </c>
      <c r="J184" s="11">
        <v>0</v>
      </c>
      <c r="K184" s="10">
        <v>0.38500000000000001</v>
      </c>
      <c r="L184" s="10">
        <v>7</v>
      </c>
      <c r="M184" s="10">
        <v>22.75</v>
      </c>
      <c r="N184" s="10">
        <v>4.8999999999999995</v>
      </c>
      <c r="O184" s="10">
        <v>0.38500000000000001</v>
      </c>
      <c r="Q184" s="76"/>
    </row>
    <row r="185" spans="1:17" ht="36">
      <c r="A185" s="55" t="s">
        <v>39</v>
      </c>
      <c r="B185" s="16" t="s">
        <v>33</v>
      </c>
      <c r="C185" s="1">
        <v>25</v>
      </c>
      <c r="D185" s="10">
        <v>1.6500000000000001</v>
      </c>
      <c r="E185" s="10">
        <v>0.3</v>
      </c>
      <c r="F185" s="10">
        <v>9.9</v>
      </c>
      <c r="G185" s="12">
        <v>49.5</v>
      </c>
      <c r="H185" s="10">
        <v>4.2500000000000003E-2</v>
      </c>
      <c r="I185" s="11">
        <v>0</v>
      </c>
      <c r="J185" s="11">
        <v>0</v>
      </c>
      <c r="K185" s="10">
        <v>0.35</v>
      </c>
      <c r="L185" s="10">
        <v>7.2500000000000009</v>
      </c>
      <c r="M185" s="10">
        <v>37.5</v>
      </c>
      <c r="N185" s="10">
        <v>11.75</v>
      </c>
      <c r="O185" s="10">
        <v>0.97500000000000009</v>
      </c>
      <c r="Q185" s="76"/>
    </row>
    <row r="186" spans="1:17" ht="15.75">
      <c r="A186" s="6"/>
      <c r="B186" s="8" t="s">
        <v>15</v>
      </c>
      <c r="C186" s="9">
        <v>565</v>
      </c>
      <c r="D186" s="13">
        <f>SUM(D180:D185)</f>
        <v>20.204799999999999</v>
      </c>
      <c r="E186" s="13">
        <f t="shared" ref="E186:O186" si="8">SUM(E180:E185)</f>
        <v>20.698700000000002</v>
      </c>
      <c r="F186" s="13">
        <f t="shared" si="8"/>
        <v>81.111000000000004</v>
      </c>
      <c r="G186" s="13">
        <f t="shared" si="8"/>
        <v>595.68000000000006</v>
      </c>
      <c r="H186" s="13">
        <f t="shared" si="8"/>
        <v>0.41070000000000001</v>
      </c>
      <c r="I186" s="13">
        <f t="shared" si="8"/>
        <v>22.990500000000001</v>
      </c>
      <c r="J186" s="13">
        <f t="shared" si="8"/>
        <v>32.42</v>
      </c>
      <c r="K186" s="13">
        <f t="shared" si="8"/>
        <v>64.0565</v>
      </c>
      <c r="L186" s="13">
        <f t="shared" si="8"/>
        <v>136.29540000000003</v>
      </c>
      <c r="M186" s="13">
        <f t="shared" si="8"/>
        <v>244.82419999999999</v>
      </c>
      <c r="N186" s="13">
        <f t="shared" si="8"/>
        <v>78.197000000000003</v>
      </c>
      <c r="O186" s="13">
        <f t="shared" si="8"/>
        <v>6.6738999999999997</v>
      </c>
      <c r="P186" s="201">
        <v>0.25</v>
      </c>
      <c r="Q186" s="76">
        <v>0.25</v>
      </c>
    </row>
    <row r="187" spans="1:17" ht="15.75">
      <c r="A187" s="93"/>
      <c r="B187" s="94"/>
      <c r="C187" s="95"/>
      <c r="D187" s="96"/>
      <c r="E187" s="96"/>
      <c r="F187" s="96"/>
      <c r="G187" s="96"/>
      <c r="H187" s="96"/>
      <c r="I187" s="96"/>
      <c r="J187" s="96"/>
      <c r="K187" s="96"/>
      <c r="L187" s="96"/>
      <c r="M187" s="96"/>
      <c r="N187" s="96"/>
      <c r="O187" s="97"/>
      <c r="Q187" s="76"/>
    </row>
    <row r="188" spans="1:17" ht="15.75">
      <c r="A188" s="105"/>
      <c r="B188" s="229" t="s">
        <v>19</v>
      </c>
      <c r="C188" s="229"/>
      <c r="D188" s="229"/>
      <c r="E188" s="229"/>
      <c r="F188" s="229"/>
      <c r="G188" s="229"/>
      <c r="H188" s="229"/>
      <c r="I188" s="229"/>
      <c r="J188" s="229"/>
      <c r="K188" s="229"/>
      <c r="L188" s="229"/>
      <c r="M188" s="229"/>
      <c r="N188" s="229"/>
      <c r="O188" s="229"/>
    </row>
    <row r="189" spans="1:17" ht="36">
      <c r="A189" s="55" t="s">
        <v>38</v>
      </c>
      <c r="B189" s="7" t="s">
        <v>69</v>
      </c>
      <c r="C189" s="1">
        <v>100</v>
      </c>
      <c r="D189" s="41">
        <v>0.9</v>
      </c>
      <c r="E189" s="41">
        <v>0.2</v>
      </c>
      <c r="F189" s="41">
        <v>8.1</v>
      </c>
      <c r="G189" s="41">
        <v>43</v>
      </c>
      <c r="H189" s="41">
        <v>0.04</v>
      </c>
      <c r="I189" s="41">
        <v>60</v>
      </c>
      <c r="J189" s="41"/>
      <c r="K189" s="41">
        <v>0.2</v>
      </c>
      <c r="L189" s="41">
        <v>34</v>
      </c>
      <c r="M189" s="41">
        <v>23</v>
      </c>
      <c r="N189" s="41">
        <v>13</v>
      </c>
      <c r="O189" s="41">
        <v>0.3</v>
      </c>
    </row>
    <row r="190" spans="1:17" ht="36">
      <c r="A190" s="55" t="s">
        <v>127</v>
      </c>
      <c r="B190" s="7" t="s">
        <v>128</v>
      </c>
      <c r="C190" s="2" t="s">
        <v>116</v>
      </c>
      <c r="D190" s="10">
        <v>7.2838000000000003</v>
      </c>
      <c r="E190" s="10">
        <v>11.7904</v>
      </c>
      <c r="F190" s="10">
        <v>8.7376000000000005</v>
      </c>
      <c r="G190" s="41">
        <v>133.99</v>
      </c>
      <c r="H190" s="10">
        <v>4.7500000000000001E-2</v>
      </c>
      <c r="I190" s="10">
        <v>0.2762</v>
      </c>
      <c r="J190" s="10">
        <v>29.62</v>
      </c>
      <c r="K190" s="10">
        <v>0.42049999999999998</v>
      </c>
      <c r="L190" s="10">
        <v>20.725999999999999</v>
      </c>
      <c r="M190" s="10">
        <v>80.201999999999998</v>
      </c>
      <c r="N190" s="10">
        <v>15.521000000000001</v>
      </c>
      <c r="O190" s="10">
        <v>0.6402000000000001</v>
      </c>
    </row>
    <row r="191" spans="1:17" ht="36.75">
      <c r="A191" s="4" t="s">
        <v>47</v>
      </c>
      <c r="B191" s="7" t="s">
        <v>73</v>
      </c>
      <c r="C191" s="3" t="s">
        <v>120</v>
      </c>
      <c r="D191" s="41">
        <v>5.0999999999999996</v>
      </c>
      <c r="E191" s="41">
        <v>2.847</v>
      </c>
      <c r="F191" s="41">
        <v>31.962</v>
      </c>
      <c r="G191" s="41">
        <v>176.1</v>
      </c>
      <c r="H191" s="41">
        <v>5.6999999999999995E-2</v>
      </c>
      <c r="I191" s="41">
        <v>0</v>
      </c>
      <c r="J191" s="41">
        <v>12</v>
      </c>
      <c r="K191" s="41">
        <v>0.8025000000000001</v>
      </c>
      <c r="L191" s="41">
        <v>11.9115</v>
      </c>
      <c r="M191" s="41">
        <v>38.067749999999997</v>
      </c>
      <c r="N191" s="41">
        <v>8.6189999999999998</v>
      </c>
      <c r="O191" s="41">
        <v>0.85799999999999998</v>
      </c>
    </row>
    <row r="192" spans="1:17">
      <c r="A192" s="103" t="s">
        <v>82</v>
      </c>
      <c r="B192" s="16" t="s">
        <v>183</v>
      </c>
      <c r="C192" s="18">
        <v>200</v>
      </c>
      <c r="D192" s="39">
        <v>0.34</v>
      </c>
      <c r="E192" s="39">
        <v>0.17</v>
      </c>
      <c r="F192" s="39">
        <v>11.48</v>
      </c>
      <c r="G192" s="39">
        <v>63.6</v>
      </c>
      <c r="H192" s="39">
        <v>2.4E-2</v>
      </c>
      <c r="I192" s="39">
        <v>3.1720000000000002</v>
      </c>
      <c r="J192" s="39">
        <v>0</v>
      </c>
      <c r="K192" s="39">
        <v>0.13</v>
      </c>
      <c r="L192" s="39">
        <v>16.668000000000003</v>
      </c>
      <c r="M192" s="39">
        <v>7.0500000000000007</v>
      </c>
      <c r="N192" s="39">
        <v>7.782</v>
      </c>
      <c r="O192" s="39">
        <v>0.88000000000000012</v>
      </c>
    </row>
    <row r="193" spans="1:17" ht="36">
      <c r="A193" s="55" t="s">
        <v>40</v>
      </c>
      <c r="B193" s="16" t="s">
        <v>32</v>
      </c>
      <c r="C193" s="1">
        <v>20</v>
      </c>
      <c r="D193" s="10">
        <v>1.5199999999999998</v>
      </c>
      <c r="E193" s="10">
        <v>0.15999999999999998</v>
      </c>
      <c r="F193" s="10">
        <v>9.8399999999999981</v>
      </c>
      <c r="G193" s="12">
        <v>47</v>
      </c>
      <c r="H193" s="10">
        <v>2.2000000000000002E-2</v>
      </c>
      <c r="I193" s="11">
        <v>0</v>
      </c>
      <c r="J193" s="11">
        <v>0</v>
      </c>
      <c r="K193" s="10">
        <v>0.22</v>
      </c>
      <c r="L193" s="10">
        <v>4</v>
      </c>
      <c r="M193" s="10">
        <v>13</v>
      </c>
      <c r="N193" s="10">
        <v>2.7999999999999994</v>
      </c>
      <c r="O193" s="10">
        <v>0.22</v>
      </c>
    </row>
    <row r="194" spans="1:17" ht="15.75">
      <c r="A194" s="6"/>
      <c r="B194" s="8" t="s">
        <v>15</v>
      </c>
      <c r="C194" s="9">
        <v>573</v>
      </c>
      <c r="D194" s="13">
        <f>SUM(D189:D193)</f>
        <v>15.143799999999999</v>
      </c>
      <c r="E194" s="13">
        <f t="shared" ref="E194:O194" si="9">SUM(E189:E193)</f>
        <v>15.167399999999999</v>
      </c>
      <c r="F194" s="13">
        <f>SUM(F189:F193)</f>
        <v>70.119600000000005</v>
      </c>
      <c r="G194" s="13">
        <f t="shared" si="9"/>
        <v>463.69000000000005</v>
      </c>
      <c r="H194" s="13">
        <f t="shared" si="9"/>
        <v>0.19049999999999997</v>
      </c>
      <c r="I194" s="13">
        <f t="shared" si="9"/>
        <v>63.4482</v>
      </c>
      <c r="J194" s="13">
        <f t="shared" si="9"/>
        <v>41.620000000000005</v>
      </c>
      <c r="K194" s="13">
        <f t="shared" si="9"/>
        <v>1.7729999999999999</v>
      </c>
      <c r="L194" s="13">
        <f t="shared" si="9"/>
        <v>87.305500000000009</v>
      </c>
      <c r="M194" s="13">
        <f t="shared" si="9"/>
        <v>161.31975</v>
      </c>
      <c r="N194" s="13">
        <f t="shared" si="9"/>
        <v>47.721999999999994</v>
      </c>
      <c r="O194" s="13">
        <f t="shared" si="9"/>
        <v>2.8982000000000006</v>
      </c>
      <c r="P194" s="201">
        <v>0.2</v>
      </c>
      <c r="Q194" s="76">
        <v>0.2</v>
      </c>
    </row>
    <row r="195" spans="1:17" ht="15.75">
      <c r="A195" s="79"/>
      <c r="B195" s="80"/>
      <c r="C195" s="81"/>
      <c r="D195" s="82"/>
      <c r="E195" s="82"/>
      <c r="F195" s="82"/>
      <c r="G195" s="82"/>
      <c r="H195" s="82"/>
      <c r="I195" s="82"/>
      <c r="J195" s="82"/>
      <c r="K195" s="82"/>
      <c r="L195" s="82"/>
      <c r="M195" s="82"/>
      <c r="N195" s="82"/>
      <c r="O195" s="83"/>
      <c r="Q195" s="76"/>
    </row>
    <row r="196" spans="1:17" ht="15.75">
      <c r="A196" s="105"/>
      <c r="B196" s="229" t="s">
        <v>20</v>
      </c>
      <c r="C196" s="229"/>
      <c r="D196" s="229"/>
      <c r="E196" s="229"/>
      <c r="F196" s="229"/>
      <c r="G196" s="229"/>
      <c r="H196" s="229"/>
      <c r="I196" s="229"/>
      <c r="J196" s="229"/>
      <c r="K196" s="229"/>
      <c r="L196" s="229"/>
      <c r="M196" s="229"/>
      <c r="N196" s="229"/>
      <c r="O196" s="229"/>
    </row>
    <row r="197" spans="1:17">
      <c r="A197" s="55" t="s">
        <v>201</v>
      </c>
      <c r="B197" s="7" t="s">
        <v>200</v>
      </c>
      <c r="C197" s="2">
        <v>60</v>
      </c>
      <c r="D197" s="41">
        <v>0.94430000000000003</v>
      </c>
      <c r="E197" s="41">
        <v>2.2425000000000002</v>
      </c>
      <c r="F197" s="41">
        <v>4.0371000000000006</v>
      </c>
      <c r="G197" s="41">
        <v>40.130000000000003</v>
      </c>
      <c r="H197" s="41">
        <v>2.1200000000000004E-2</v>
      </c>
      <c r="I197" s="41">
        <v>9.4789999999999992</v>
      </c>
      <c r="J197" s="77">
        <v>0</v>
      </c>
      <c r="K197" s="41">
        <v>4.4776000000000007</v>
      </c>
      <c r="L197" s="41">
        <v>14.351500000000001</v>
      </c>
      <c r="M197" s="41">
        <v>19.9315</v>
      </c>
      <c r="N197" s="41">
        <v>9.4984999999999999</v>
      </c>
      <c r="O197" s="41">
        <v>0.29870000000000002</v>
      </c>
    </row>
    <row r="198" spans="1:17" ht="38.25">
      <c r="A198" s="56" t="s">
        <v>162</v>
      </c>
      <c r="B198" s="7" t="s">
        <v>36</v>
      </c>
      <c r="C198" s="2" t="s">
        <v>24</v>
      </c>
      <c r="D198" s="41">
        <v>8.5</v>
      </c>
      <c r="E198" s="41">
        <v>11.21</v>
      </c>
      <c r="F198" s="41">
        <v>10.61</v>
      </c>
      <c r="G198" s="41">
        <v>180</v>
      </c>
      <c r="H198" s="41">
        <v>0.04</v>
      </c>
      <c r="I198" s="41">
        <v>0.27</v>
      </c>
      <c r="J198" s="41">
        <v>16.309999999999999</v>
      </c>
      <c r="K198" s="41">
        <v>2.67</v>
      </c>
      <c r="L198" s="41">
        <v>24.45</v>
      </c>
      <c r="M198" s="41">
        <v>79.59</v>
      </c>
      <c r="N198" s="41">
        <v>14.19</v>
      </c>
      <c r="O198" s="41">
        <v>5.29</v>
      </c>
    </row>
    <row r="199" spans="1:17" ht="36">
      <c r="A199" s="55" t="s">
        <v>44</v>
      </c>
      <c r="B199" s="7" t="s">
        <v>41</v>
      </c>
      <c r="C199" s="3" t="s">
        <v>18</v>
      </c>
      <c r="D199" s="41">
        <v>8.2100000000000009</v>
      </c>
      <c r="E199" s="41">
        <v>8.7230000000000008</v>
      </c>
      <c r="F199" s="41">
        <v>38.711500000000001</v>
      </c>
      <c r="G199" s="41">
        <v>276.75</v>
      </c>
      <c r="H199" s="41">
        <v>0.20849999999999999</v>
      </c>
      <c r="I199" s="41">
        <v>0</v>
      </c>
      <c r="J199" s="41">
        <v>20</v>
      </c>
      <c r="K199" s="41">
        <v>0.65749999999999997</v>
      </c>
      <c r="L199" s="41">
        <v>16.02</v>
      </c>
      <c r="M199" s="41">
        <v>205.42499999999998</v>
      </c>
      <c r="N199" s="41">
        <v>135.82499999999999</v>
      </c>
      <c r="O199" s="41">
        <v>4.5699999999999994</v>
      </c>
    </row>
    <row r="200" spans="1:17" ht="36">
      <c r="A200" s="55" t="s">
        <v>43</v>
      </c>
      <c r="B200" s="7" t="s">
        <v>65</v>
      </c>
      <c r="C200" s="2" t="s">
        <v>66</v>
      </c>
      <c r="D200" s="11">
        <v>0.11</v>
      </c>
      <c r="E200" s="11">
        <v>0.06</v>
      </c>
      <c r="F200" s="10">
        <v>10.99</v>
      </c>
      <c r="G200" s="12">
        <v>45.05</v>
      </c>
      <c r="H200" s="11">
        <v>3.0000000000000001E-3</v>
      </c>
      <c r="I200" s="11">
        <v>1.03</v>
      </c>
      <c r="J200" s="11"/>
      <c r="K200" s="11">
        <v>0.02</v>
      </c>
      <c r="L200" s="10">
        <v>12.7</v>
      </c>
      <c r="M200" s="11">
        <v>3.9</v>
      </c>
      <c r="N200" s="11">
        <v>2.2999999999999998</v>
      </c>
      <c r="O200" s="10">
        <v>0.5</v>
      </c>
    </row>
    <row r="201" spans="1:17" ht="36">
      <c r="A201" s="55" t="s">
        <v>40</v>
      </c>
      <c r="B201" s="16" t="s">
        <v>32</v>
      </c>
      <c r="C201" s="1">
        <v>20</v>
      </c>
      <c r="D201" s="10">
        <v>1.5199999999999998</v>
      </c>
      <c r="E201" s="10">
        <v>0.15999999999999998</v>
      </c>
      <c r="F201" s="10">
        <v>9.8399999999999981</v>
      </c>
      <c r="G201" s="12">
        <v>47</v>
      </c>
      <c r="H201" s="10">
        <v>2.2000000000000002E-2</v>
      </c>
      <c r="I201" s="11">
        <v>0</v>
      </c>
      <c r="J201" s="11">
        <v>0</v>
      </c>
      <c r="K201" s="10">
        <v>0.22</v>
      </c>
      <c r="L201" s="10">
        <v>4</v>
      </c>
      <c r="M201" s="10">
        <v>13</v>
      </c>
      <c r="N201" s="10">
        <v>2.7999999999999994</v>
      </c>
      <c r="O201" s="10">
        <v>0.22</v>
      </c>
    </row>
    <row r="202" spans="1:17" ht="36">
      <c r="A202" s="55" t="s">
        <v>39</v>
      </c>
      <c r="B202" s="16" t="s">
        <v>33</v>
      </c>
      <c r="C202" s="1">
        <v>20</v>
      </c>
      <c r="D202" s="10">
        <v>1.32</v>
      </c>
      <c r="E202" s="10">
        <v>0.24</v>
      </c>
      <c r="F202" s="10">
        <v>7.9200000000000008</v>
      </c>
      <c r="G202" s="12">
        <v>39.6</v>
      </c>
      <c r="H202" s="10">
        <v>3.4000000000000002E-2</v>
      </c>
      <c r="I202" s="11">
        <v>0</v>
      </c>
      <c r="J202" s="11">
        <v>0</v>
      </c>
      <c r="K202" s="10">
        <v>0.27999999999999997</v>
      </c>
      <c r="L202" s="10">
        <v>5.8000000000000007</v>
      </c>
      <c r="M202" s="10">
        <v>30</v>
      </c>
      <c r="N202" s="10">
        <v>9.4</v>
      </c>
      <c r="O202" s="10">
        <v>0.78</v>
      </c>
      <c r="P202">
        <v>0</v>
      </c>
      <c r="Q202" s="75">
        <v>0</v>
      </c>
    </row>
    <row r="203" spans="1:17" ht="15.75">
      <c r="A203" s="6"/>
      <c r="B203" s="8" t="s">
        <v>15</v>
      </c>
      <c r="C203" s="9">
        <v>560</v>
      </c>
      <c r="D203" s="13">
        <f>D198+D199+D200+D201+D202</f>
        <v>19.66</v>
      </c>
      <c r="E203" s="13">
        <f t="shared" ref="E203:O203" si="10">E198+E199+E200+E201+E202</f>
        <v>20.392999999999997</v>
      </c>
      <c r="F203" s="13">
        <f>F197+F198+F199+F200+F201+F202</f>
        <v>82.10860000000001</v>
      </c>
      <c r="G203" s="13">
        <f t="shared" si="10"/>
        <v>588.4</v>
      </c>
      <c r="H203" s="13">
        <f t="shared" si="10"/>
        <v>0.3075</v>
      </c>
      <c r="I203" s="13">
        <f t="shared" si="10"/>
        <v>1.3</v>
      </c>
      <c r="J203" s="13">
        <f t="shared" si="10"/>
        <v>36.31</v>
      </c>
      <c r="K203" s="13">
        <f t="shared" si="10"/>
        <v>3.8474999999999997</v>
      </c>
      <c r="L203" s="13">
        <f t="shared" si="10"/>
        <v>62.97</v>
      </c>
      <c r="M203" s="13">
        <f t="shared" si="10"/>
        <v>331.91499999999996</v>
      </c>
      <c r="N203" s="13">
        <f t="shared" si="10"/>
        <v>164.51500000000001</v>
      </c>
      <c r="O203" s="13">
        <f t="shared" si="10"/>
        <v>11.36</v>
      </c>
      <c r="P203" s="13">
        <f>P197+P198+P199+P200+P202</f>
        <v>0</v>
      </c>
      <c r="Q203" s="13">
        <f>Q197+Q198+Q199+Q200+Q202</f>
        <v>0</v>
      </c>
    </row>
    <row r="204" spans="1:17" ht="15.75">
      <c r="A204" s="79"/>
      <c r="B204" s="80"/>
      <c r="C204" s="81"/>
      <c r="D204" s="82"/>
      <c r="E204" s="82"/>
      <c r="F204" s="82"/>
      <c r="G204" s="82"/>
      <c r="H204" s="82"/>
      <c r="I204" s="82"/>
      <c r="J204" s="82"/>
      <c r="K204" s="82"/>
      <c r="L204" s="82"/>
      <c r="M204" s="82"/>
      <c r="N204" s="82"/>
      <c r="O204" s="83"/>
      <c r="Q204" s="76"/>
    </row>
    <row r="205" spans="1:17" ht="15.75">
      <c r="A205" s="105"/>
      <c r="B205" s="229" t="s">
        <v>21</v>
      </c>
      <c r="C205" s="229"/>
      <c r="D205" s="229"/>
      <c r="E205" s="229"/>
      <c r="F205" s="229"/>
      <c r="G205" s="229"/>
      <c r="H205" s="229"/>
      <c r="I205" s="229"/>
      <c r="J205" s="229"/>
      <c r="K205" s="229"/>
      <c r="L205" s="229"/>
      <c r="M205" s="229"/>
      <c r="N205" s="229"/>
      <c r="O205" s="229"/>
      <c r="Q205" s="76"/>
    </row>
    <row r="206" spans="1:17" ht="39">
      <c r="A206" s="85" t="s">
        <v>38</v>
      </c>
      <c r="B206" s="86" t="s">
        <v>35</v>
      </c>
      <c r="C206" s="25">
        <v>100</v>
      </c>
      <c r="D206" s="25">
        <v>0.4</v>
      </c>
      <c r="E206" s="25">
        <v>0.4</v>
      </c>
      <c r="F206" s="25">
        <v>9.8000000000000007</v>
      </c>
      <c r="G206" s="25">
        <v>47</v>
      </c>
      <c r="H206" s="25">
        <v>0.03</v>
      </c>
      <c r="I206" s="25">
        <v>10</v>
      </c>
      <c r="J206" s="25"/>
      <c r="K206" s="25">
        <v>0.2</v>
      </c>
      <c r="L206" s="25">
        <v>16</v>
      </c>
      <c r="M206" s="25">
        <v>11</v>
      </c>
      <c r="N206" s="25">
        <v>9</v>
      </c>
      <c r="O206" s="25">
        <v>2.2000000000000002</v>
      </c>
      <c r="Q206" s="76"/>
    </row>
    <row r="207" spans="1:17" ht="36">
      <c r="A207" s="55" t="s">
        <v>148</v>
      </c>
      <c r="B207" s="7" t="s">
        <v>149</v>
      </c>
      <c r="C207" s="2" t="s">
        <v>142</v>
      </c>
      <c r="D207" s="10">
        <v>14.84</v>
      </c>
      <c r="E207" s="10">
        <v>17.868461538461499</v>
      </c>
      <c r="F207" s="10">
        <v>40.822136752136799</v>
      </c>
      <c r="G207" s="41">
        <v>346.24786324786299</v>
      </c>
      <c r="H207" s="10">
        <v>0.14529914529914531</v>
      </c>
      <c r="I207" s="10">
        <v>0.33333333333333337</v>
      </c>
      <c r="J207" s="10">
        <v>38.547008547008552</v>
      </c>
      <c r="K207" s="10">
        <v>7.26495726495726E-3</v>
      </c>
      <c r="L207" s="10">
        <v>21.02051282051282</v>
      </c>
      <c r="M207" s="10">
        <v>109.79059829059828</v>
      </c>
      <c r="N207" s="10">
        <v>31.777777777777779</v>
      </c>
      <c r="O207" s="10">
        <v>0.83051282051282049</v>
      </c>
      <c r="Q207" s="76"/>
    </row>
    <row r="208" spans="1:17" ht="36">
      <c r="A208" s="55" t="s">
        <v>43</v>
      </c>
      <c r="B208" s="16" t="s">
        <v>156</v>
      </c>
      <c r="C208" s="18" t="s">
        <v>157</v>
      </c>
      <c r="D208" s="39">
        <v>0.09</v>
      </c>
      <c r="E208" s="39">
        <v>0.02</v>
      </c>
      <c r="F208" s="39">
        <v>11.91</v>
      </c>
      <c r="G208" s="39">
        <v>48.15</v>
      </c>
      <c r="H208" s="39"/>
      <c r="I208" s="39">
        <v>0.03</v>
      </c>
      <c r="J208" s="39"/>
      <c r="K208" s="39"/>
      <c r="L208" s="39">
        <v>11.25</v>
      </c>
      <c r="M208" s="39">
        <v>2.95</v>
      </c>
      <c r="N208" s="39">
        <v>1.7</v>
      </c>
      <c r="O208" s="39">
        <v>0.28999999999999998</v>
      </c>
      <c r="Q208" s="76"/>
    </row>
    <row r="209" spans="1:17" ht="36">
      <c r="A209" s="55" t="s">
        <v>40</v>
      </c>
      <c r="B209" s="16" t="s">
        <v>32</v>
      </c>
      <c r="C209" s="1">
        <v>25</v>
      </c>
      <c r="D209" s="10">
        <v>1.9</v>
      </c>
      <c r="E209" s="10">
        <v>0.2</v>
      </c>
      <c r="F209" s="10">
        <v>12.3</v>
      </c>
      <c r="G209" s="12">
        <v>58.75</v>
      </c>
      <c r="H209" s="10">
        <v>2.5000000000000001E-2</v>
      </c>
      <c r="I209" s="11">
        <v>0</v>
      </c>
      <c r="J209" s="11">
        <v>0</v>
      </c>
      <c r="K209" s="10">
        <v>0.27500000000000002</v>
      </c>
      <c r="L209" s="10">
        <v>5</v>
      </c>
      <c r="M209" s="10">
        <v>16.25</v>
      </c>
      <c r="N209" s="10">
        <v>3.5</v>
      </c>
      <c r="O209" s="10">
        <v>0.27500000000000002</v>
      </c>
      <c r="Q209" s="76"/>
    </row>
    <row r="210" spans="1:17" ht="36">
      <c r="A210" s="55" t="s">
        <v>39</v>
      </c>
      <c r="B210" s="16" t="s">
        <v>33</v>
      </c>
      <c r="C210" s="1">
        <v>30</v>
      </c>
      <c r="D210" s="10">
        <v>1.98</v>
      </c>
      <c r="E210" s="10">
        <v>0.36</v>
      </c>
      <c r="F210" s="10">
        <v>11.88</v>
      </c>
      <c r="G210" s="12">
        <v>59.400000000000006</v>
      </c>
      <c r="H210" s="10">
        <v>3.4000000000000002E-2</v>
      </c>
      <c r="I210" s="11">
        <v>0</v>
      </c>
      <c r="J210" s="11">
        <v>0</v>
      </c>
      <c r="K210" s="10">
        <v>0.27999999999999997</v>
      </c>
      <c r="L210" s="10">
        <v>5.8000000000000007</v>
      </c>
      <c r="M210" s="10">
        <v>30</v>
      </c>
      <c r="N210" s="10">
        <v>9.4</v>
      </c>
      <c r="O210" s="10">
        <v>0.78</v>
      </c>
      <c r="Q210" s="76"/>
    </row>
    <row r="211" spans="1:17" ht="15.75">
      <c r="A211" s="6"/>
      <c r="B211" s="8" t="s">
        <v>15</v>
      </c>
      <c r="C211" s="9">
        <v>530</v>
      </c>
      <c r="D211" s="13">
        <f>SUM(D206:D210)</f>
        <v>19.21</v>
      </c>
      <c r="E211" s="13">
        <f t="shared" ref="E211:O211" si="11">SUM(E206:E210)</f>
        <v>18.848461538461496</v>
      </c>
      <c r="F211" s="13">
        <f t="shared" si="11"/>
        <v>86.712136752136786</v>
      </c>
      <c r="G211" s="13">
        <f t="shared" si="11"/>
        <v>559.54786324786301</v>
      </c>
      <c r="H211" s="13">
        <f t="shared" si="11"/>
        <v>0.23429914529914531</v>
      </c>
      <c r="I211" s="13">
        <f t="shared" si="11"/>
        <v>10.363333333333333</v>
      </c>
      <c r="J211" s="13">
        <f t="shared" si="11"/>
        <v>38.547008547008552</v>
      </c>
      <c r="K211" s="13">
        <f t="shared" si="11"/>
        <v>0.76226495726495735</v>
      </c>
      <c r="L211" s="13">
        <f t="shared" si="11"/>
        <v>59.070512820512818</v>
      </c>
      <c r="M211" s="13">
        <f t="shared" si="11"/>
        <v>169.99059829059829</v>
      </c>
      <c r="N211" s="13">
        <f t="shared" si="11"/>
        <v>55.37777777777778</v>
      </c>
      <c r="O211" s="13">
        <f t="shared" si="11"/>
        <v>4.3755128205128209</v>
      </c>
      <c r="P211" s="201">
        <v>0.25</v>
      </c>
      <c r="Q211" s="76">
        <v>0.25</v>
      </c>
    </row>
    <row r="212" spans="1:17" ht="15.75">
      <c r="A212" s="178"/>
      <c r="B212" s="200" t="s">
        <v>177</v>
      </c>
      <c r="C212" s="154">
        <f t="shared" ref="C212:O212" si="12">C62+C70+C90+C99+C108+C118+C170+C177+C186+C194+C203+C211</f>
        <v>6611</v>
      </c>
      <c r="D212" s="179">
        <f t="shared" si="12"/>
        <v>223.79220000000001</v>
      </c>
      <c r="E212" s="179">
        <f t="shared" si="12"/>
        <v>228.45660133779256</v>
      </c>
      <c r="F212" s="179">
        <f t="shared" si="12"/>
        <v>956.41067350427363</v>
      </c>
      <c r="G212" s="179">
        <f t="shared" si="12"/>
        <v>6757.4376105536976</v>
      </c>
      <c r="H212" s="179">
        <f t="shared" si="12"/>
        <v>3.5988714790040874</v>
      </c>
      <c r="I212" s="179">
        <f t="shared" si="12"/>
        <v>186.3215188405797</v>
      </c>
      <c r="J212" s="179">
        <f t="shared" si="12"/>
        <v>648.16314752879975</v>
      </c>
      <c r="K212" s="179">
        <f t="shared" si="12"/>
        <v>110.97659513192121</v>
      </c>
      <c r="L212" s="179">
        <f t="shared" si="12"/>
        <v>1467.469360423634</v>
      </c>
      <c r="M212" s="179">
        <f t="shared" si="12"/>
        <v>3419.4458987551097</v>
      </c>
      <c r="N212" s="179">
        <f t="shared" si="12"/>
        <v>1065.7369642512078</v>
      </c>
      <c r="O212" s="179">
        <f t="shared" si="12"/>
        <v>70.074099554069136</v>
      </c>
    </row>
    <row r="213" spans="1:17" ht="15.75">
      <c r="A213" s="178"/>
      <c r="B213" s="200" t="s">
        <v>178</v>
      </c>
      <c r="C213" s="199">
        <f>C212/12</f>
        <v>550.91666666666663</v>
      </c>
      <c r="D213" s="179">
        <f t="shared" ref="D213:O213" si="13">D212/12</f>
        <v>18.649350000000002</v>
      </c>
      <c r="E213" s="179">
        <f t="shared" si="13"/>
        <v>19.038050111482715</v>
      </c>
      <c r="F213" s="179">
        <f t="shared" si="13"/>
        <v>79.700889458689474</v>
      </c>
      <c r="G213" s="179">
        <f t="shared" si="13"/>
        <v>563.11980087947484</v>
      </c>
      <c r="H213" s="179">
        <f t="shared" si="13"/>
        <v>0.29990595658367397</v>
      </c>
      <c r="I213" s="179">
        <f t="shared" si="13"/>
        <v>15.526793236714974</v>
      </c>
      <c r="J213" s="179">
        <f t="shared" si="13"/>
        <v>54.01359562739998</v>
      </c>
      <c r="K213" s="179">
        <f t="shared" si="13"/>
        <v>9.2480495943267673</v>
      </c>
      <c r="L213" s="179">
        <f t="shared" si="13"/>
        <v>122.28911336863617</v>
      </c>
      <c r="M213" s="179">
        <f t="shared" si="13"/>
        <v>284.95382489625916</v>
      </c>
      <c r="N213" s="179">
        <f t="shared" si="13"/>
        <v>88.811413687600648</v>
      </c>
      <c r="O213" s="179">
        <f t="shared" si="13"/>
        <v>5.8395082961724283</v>
      </c>
      <c r="P213" s="201">
        <v>0.25</v>
      </c>
    </row>
    <row r="219" spans="1:17">
      <c r="Q219" s="76"/>
    </row>
  </sheetData>
  <autoFilter ref="A2:A226"/>
  <mergeCells count="24">
    <mergeCell ref="A91:O91"/>
    <mergeCell ref="A2:A53"/>
    <mergeCell ref="B20:K20"/>
    <mergeCell ref="B21:K21"/>
    <mergeCell ref="B22:K22"/>
    <mergeCell ref="B83:O83"/>
    <mergeCell ref="B56:O56"/>
    <mergeCell ref="B163:O163"/>
    <mergeCell ref="B196:O196"/>
    <mergeCell ref="B188:O188"/>
    <mergeCell ref="B179:O179"/>
    <mergeCell ref="B172:O172"/>
    <mergeCell ref="A100:O100"/>
    <mergeCell ref="B112:O112"/>
    <mergeCell ref="B205:O205"/>
    <mergeCell ref="B64:O64"/>
    <mergeCell ref="B2:O3"/>
    <mergeCell ref="B52:O52"/>
    <mergeCell ref="K53:O53"/>
    <mergeCell ref="B55:O55"/>
    <mergeCell ref="B101:O101"/>
    <mergeCell ref="A82:O82"/>
    <mergeCell ref="C92:O92"/>
    <mergeCell ref="B162:O162"/>
  </mergeCells>
  <pageMargins left="0.7" right="0.7" top="0.75" bottom="0.75" header="0.3" footer="0.3"/>
  <pageSetup paperSize="9" scale="6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R170"/>
  <sheetViews>
    <sheetView topLeftCell="A112" workbookViewId="0">
      <selection activeCell="C127" sqref="C127:G127"/>
    </sheetView>
  </sheetViews>
  <sheetFormatPr defaultRowHeight="15"/>
  <cols>
    <col min="1" max="1" width="28.7109375" customWidth="1"/>
    <col min="2" max="2" width="55" customWidth="1"/>
    <col min="3" max="3" width="11" customWidth="1"/>
    <col min="7" max="7" width="11" customWidth="1"/>
    <col min="10" max="10" width="11.28515625" customWidth="1"/>
    <col min="12" max="12" width="11" customWidth="1"/>
    <col min="13" max="13" width="12" customWidth="1"/>
    <col min="14" max="14" width="11.28515625" customWidth="1"/>
    <col min="16" max="16" width="0" hidden="1" customWidth="1"/>
    <col min="17" max="17" width="9.140625" style="75" hidden="1" customWidth="1"/>
    <col min="18" max="18" width="9.140625" style="74"/>
  </cols>
  <sheetData>
    <row r="2" spans="1:15">
      <c r="A2" s="242"/>
      <c r="B2" s="231"/>
      <c r="C2" s="231"/>
      <c r="D2" s="231"/>
      <c r="E2" s="231"/>
      <c r="F2" s="231"/>
      <c r="G2" s="231"/>
      <c r="H2" s="231"/>
      <c r="I2" s="231"/>
      <c r="J2" s="231"/>
      <c r="K2" s="231"/>
      <c r="L2" s="231"/>
      <c r="M2" s="231"/>
      <c r="N2" s="231"/>
      <c r="O2" s="231"/>
    </row>
    <row r="3" spans="1:15">
      <c r="A3" s="242"/>
      <c r="B3" s="231"/>
      <c r="C3" s="231"/>
      <c r="D3" s="231"/>
      <c r="E3" s="231"/>
      <c r="F3" s="231"/>
      <c r="G3" s="231"/>
      <c r="H3" s="231"/>
      <c r="I3" s="231"/>
      <c r="J3" s="231"/>
      <c r="K3" s="231"/>
      <c r="L3" s="231"/>
      <c r="M3" s="231"/>
      <c r="N3" s="231"/>
      <c r="O3" s="231"/>
    </row>
    <row r="4" spans="1:15" ht="18">
      <c r="A4" s="242"/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</row>
    <row r="5" spans="1:15" ht="18">
      <c r="A5" s="242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</row>
    <row r="6" spans="1:15" ht="18">
      <c r="A6" s="242"/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</row>
    <row r="7" spans="1:15" ht="18">
      <c r="A7" s="242"/>
      <c r="B7" s="78"/>
      <c r="C7" s="78"/>
      <c r="D7" s="78"/>
      <c r="E7" s="78"/>
      <c r="F7" s="78"/>
      <c r="G7" s="78"/>
      <c r="H7" s="78"/>
      <c r="I7" s="78"/>
      <c r="J7" s="78"/>
      <c r="K7" s="78"/>
      <c r="L7" s="78"/>
      <c r="M7" s="78"/>
      <c r="N7" s="78"/>
      <c r="O7" s="78"/>
    </row>
    <row r="8" spans="1:15" ht="18">
      <c r="A8" s="242"/>
      <c r="B8" s="78"/>
      <c r="C8" s="78"/>
      <c r="D8" s="78"/>
      <c r="E8" s="78"/>
      <c r="F8" s="78"/>
      <c r="G8" s="78"/>
      <c r="H8" s="78"/>
      <c r="I8" s="78"/>
      <c r="J8" s="78"/>
      <c r="K8" s="78"/>
      <c r="L8" s="78"/>
      <c r="M8" s="78"/>
      <c r="N8" s="78"/>
      <c r="O8" s="78"/>
    </row>
    <row r="9" spans="1:15" ht="18">
      <c r="A9" s="242"/>
      <c r="M9" s="78"/>
      <c r="N9" s="78"/>
      <c r="O9" s="78"/>
    </row>
    <row r="10" spans="1:15" ht="18">
      <c r="A10" s="242"/>
      <c r="M10" s="78"/>
      <c r="N10" s="78"/>
      <c r="O10" s="78"/>
    </row>
    <row r="11" spans="1:15" ht="18">
      <c r="A11" s="242"/>
      <c r="M11" s="78"/>
      <c r="N11" s="78"/>
      <c r="O11" s="78"/>
    </row>
    <row r="12" spans="1:15" ht="18">
      <c r="A12" s="242"/>
      <c r="B12" s="173" t="s">
        <v>152</v>
      </c>
      <c r="C12" s="58"/>
      <c r="D12" s="59"/>
      <c r="E12" s="59"/>
      <c r="H12" s="53"/>
      <c r="I12" s="60" t="s">
        <v>59</v>
      </c>
      <c r="J12" s="60"/>
      <c r="K12" s="60"/>
      <c r="M12" s="78"/>
      <c r="N12" s="78"/>
      <c r="O12" s="78"/>
    </row>
    <row r="13" spans="1:15" ht="18">
      <c r="A13" s="242"/>
      <c r="B13" s="174" t="s">
        <v>153</v>
      </c>
      <c r="C13" s="58"/>
      <c r="D13" s="59"/>
      <c r="E13" s="59"/>
      <c r="H13" s="53"/>
      <c r="I13" s="60" t="s">
        <v>54</v>
      </c>
      <c r="J13" s="60"/>
      <c r="K13" s="60"/>
      <c r="M13" s="78"/>
      <c r="N13" s="78"/>
      <c r="O13" s="78"/>
    </row>
    <row r="14" spans="1:15" ht="18">
      <c r="A14" s="242"/>
      <c r="B14" s="71"/>
      <c r="C14" s="61"/>
      <c r="D14" s="59"/>
      <c r="E14" s="59"/>
      <c r="H14" s="53"/>
      <c r="L14" s="59"/>
      <c r="M14" s="78"/>
      <c r="N14" s="78"/>
      <c r="O14" s="78"/>
    </row>
    <row r="15" spans="1:15" ht="18">
      <c r="A15" s="242"/>
      <c r="B15" s="70" t="s">
        <v>154</v>
      </c>
      <c r="C15" s="58"/>
      <c r="D15" s="59"/>
      <c r="E15" s="59"/>
      <c r="H15" s="53"/>
      <c r="I15" s="62" t="s">
        <v>55</v>
      </c>
      <c r="J15" s="62"/>
      <c r="K15" s="62"/>
      <c r="L15" s="63"/>
      <c r="M15" s="78"/>
      <c r="N15" s="78"/>
      <c r="O15" s="78"/>
    </row>
    <row r="16" spans="1:15" ht="18">
      <c r="A16" s="242"/>
      <c r="B16" s="58"/>
      <c r="C16" s="58"/>
      <c r="D16" s="59"/>
      <c r="E16" s="59"/>
      <c r="F16" s="59"/>
      <c r="G16" s="59"/>
      <c r="H16" s="59"/>
      <c r="I16" s="59"/>
      <c r="J16" s="64"/>
      <c r="K16" s="65"/>
      <c r="L16" s="63"/>
      <c r="M16" s="78"/>
      <c r="N16" s="78"/>
      <c r="O16" s="78"/>
    </row>
    <row r="17" spans="1:15" ht="18">
      <c r="A17" s="242"/>
      <c r="B17" s="66"/>
      <c r="C17" s="57"/>
      <c r="D17" s="59"/>
      <c r="E17" s="59"/>
      <c r="F17" s="59"/>
      <c r="G17" s="59"/>
      <c r="H17" s="53"/>
      <c r="M17" s="78"/>
      <c r="N17" s="78"/>
      <c r="O17" s="78"/>
    </row>
    <row r="18" spans="1:15" ht="18">
      <c r="A18" s="242"/>
      <c r="B18" s="57"/>
      <c r="C18" s="59"/>
      <c r="D18" s="59"/>
      <c r="E18" s="59"/>
      <c r="F18" s="59"/>
      <c r="G18" s="59"/>
      <c r="H18" s="59"/>
      <c r="I18" s="59"/>
      <c r="J18" s="64"/>
      <c r="K18" s="64"/>
      <c r="L18" s="67"/>
      <c r="M18" s="78"/>
      <c r="N18" s="78"/>
      <c r="O18" s="78"/>
    </row>
    <row r="19" spans="1:15" ht="18">
      <c r="A19" s="242"/>
      <c r="B19" s="57"/>
      <c r="C19" s="59"/>
      <c r="D19" s="59"/>
      <c r="E19" s="59"/>
      <c r="F19" s="59"/>
      <c r="G19" s="59"/>
      <c r="H19" s="59"/>
      <c r="I19" s="59"/>
      <c r="J19" s="64"/>
      <c r="K19" s="64"/>
      <c r="L19" s="67"/>
      <c r="M19" s="78"/>
      <c r="N19" s="78"/>
      <c r="O19" s="78"/>
    </row>
    <row r="20" spans="1:15" ht="34.5">
      <c r="A20" s="242"/>
      <c r="B20" s="243" t="s">
        <v>56</v>
      </c>
      <c r="C20" s="243"/>
      <c r="D20" s="243"/>
      <c r="E20" s="243"/>
      <c r="F20" s="243"/>
      <c r="G20" s="243"/>
      <c r="H20" s="243"/>
      <c r="I20" s="243"/>
      <c r="J20" s="243"/>
      <c r="K20" s="243"/>
      <c r="L20" s="243"/>
      <c r="M20" s="78"/>
      <c r="N20" s="78"/>
      <c r="O20" s="78"/>
    </row>
    <row r="21" spans="1:15" ht="18.75">
      <c r="A21" s="242"/>
      <c r="B21" s="245" t="s">
        <v>61</v>
      </c>
      <c r="C21" s="245"/>
      <c r="D21" s="245"/>
      <c r="E21" s="245"/>
      <c r="F21" s="245"/>
      <c r="G21" s="245"/>
      <c r="H21" s="245"/>
      <c r="I21" s="245"/>
      <c r="J21" s="245"/>
      <c r="K21" s="245"/>
      <c r="L21" s="245"/>
      <c r="M21" s="78"/>
      <c r="N21" s="78"/>
      <c r="O21" s="78"/>
    </row>
    <row r="22" spans="1:15" ht="18.75">
      <c r="A22" s="242"/>
      <c r="B22" s="245" t="s">
        <v>60</v>
      </c>
      <c r="C22" s="245"/>
      <c r="D22" s="245"/>
      <c r="E22" s="245"/>
      <c r="F22" s="245"/>
      <c r="G22" s="245"/>
      <c r="H22" s="245"/>
      <c r="I22" s="245"/>
      <c r="J22" s="245"/>
      <c r="K22" s="245"/>
      <c r="L22" s="245"/>
      <c r="M22" s="78"/>
      <c r="N22" s="78"/>
      <c r="O22" s="78"/>
    </row>
    <row r="23" spans="1:15" ht="18.75">
      <c r="A23" s="242"/>
      <c r="B23" s="72"/>
      <c r="C23" s="72"/>
      <c r="D23" s="72"/>
      <c r="E23" s="72"/>
      <c r="F23" s="72"/>
      <c r="G23" s="72"/>
      <c r="H23" s="72"/>
      <c r="I23" s="72"/>
      <c r="J23" s="72"/>
      <c r="K23" s="72"/>
      <c r="M23" s="78"/>
      <c r="N23" s="78"/>
      <c r="O23" s="78"/>
    </row>
    <row r="24" spans="1:15" ht="18">
      <c r="A24" s="242"/>
      <c r="M24" s="78"/>
      <c r="N24" s="78"/>
      <c r="O24" s="78"/>
    </row>
    <row r="25" spans="1:15" ht="18">
      <c r="A25" s="242"/>
      <c r="B25" s="78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</row>
    <row r="26" spans="1:15" ht="18">
      <c r="A26" s="242"/>
      <c r="B26" s="78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</row>
    <row r="27" spans="1:15" ht="18">
      <c r="A27" s="242"/>
      <c r="B27" s="78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</row>
    <row r="28" spans="1:15" ht="18">
      <c r="A28" s="242"/>
      <c r="B28" s="78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</row>
    <row r="29" spans="1:15" ht="18">
      <c r="A29" s="242"/>
      <c r="B29" s="78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</row>
    <row r="30" spans="1:15" ht="18">
      <c r="A30" s="242"/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</row>
    <row r="31" spans="1:15" ht="18">
      <c r="A31" s="242"/>
      <c r="B31" s="78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</row>
    <row r="32" spans="1:15" ht="18">
      <c r="A32" s="242"/>
      <c r="B32" s="78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</row>
    <row r="33" spans="1:15" ht="18">
      <c r="A33" s="242"/>
      <c r="B33" s="78"/>
      <c r="C33" s="78"/>
      <c r="D33" s="78"/>
      <c r="E33" s="78"/>
      <c r="F33" s="78"/>
      <c r="G33" s="78"/>
      <c r="H33" s="78"/>
      <c r="I33" s="78"/>
      <c r="J33" s="78"/>
      <c r="K33" s="78"/>
      <c r="L33" s="78"/>
      <c r="M33" s="78"/>
      <c r="N33" s="78"/>
      <c r="O33" s="78"/>
    </row>
    <row r="34" spans="1:15" ht="18">
      <c r="A34" s="242"/>
      <c r="B34" s="78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78"/>
    </row>
    <row r="35" spans="1:15" ht="18">
      <c r="A35" s="242"/>
      <c r="B35" s="78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78"/>
    </row>
    <row r="36" spans="1:15" ht="18">
      <c r="A36" s="242"/>
      <c r="B36" s="78"/>
      <c r="C36" s="78"/>
      <c r="D36" s="78"/>
      <c r="E36" s="78"/>
      <c r="F36" s="78"/>
      <c r="G36" s="78"/>
      <c r="H36" s="78"/>
      <c r="I36" s="78"/>
      <c r="J36" s="78"/>
      <c r="K36" s="78"/>
      <c r="L36" s="78"/>
      <c r="M36" s="78"/>
      <c r="N36" s="78"/>
      <c r="O36" s="78"/>
    </row>
    <row r="37" spans="1:15" ht="18">
      <c r="A37" s="242"/>
      <c r="B37" s="78"/>
      <c r="C37" s="78"/>
      <c r="D37" s="78"/>
      <c r="E37" s="78"/>
      <c r="F37" s="78"/>
      <c r="G37" s="78"/>
      <c r="H37" s="78"/>
      <c r="I37" s="78"/>
      <c r="J37" s="78"/>
      <c r="K37" s="78"/>
      <c r="L37" s="78"/>
      <c r="M37" s="78"/>
      <c r="N37" s="78"/>
      <c r="O37" s="78"/>
    </row>
    <row r="38" spans="1:15" ht="18">
      <c r="A38" s="242"/>
      <c r="B38" s="78"/>
      <c r="C38" s="78"/>
      <c r="D38" s="78"/>
      <c r="E38" s="78"/>
      <c r="F38" s="78"/>
      <c r="G38" s="78"/>
      <c r="H38" s="78"/>
      <c r="I38" s="78"/>
      <c r="J38" s="78"/>
      <c r="K38" s="78"/>
      <c r="L38" s="78"/>
      <c r="M38" s="78"/>
      <c r="N38" s="78"/>
      <c r="O38" s="78"/>
    </row>
    <row r="39" spans="1:15" ht="18">
      <c r="A39" s="242"/>
      <c r="B39" s="78"/>
      <c r="C39" s="78"/>
      <c r="D39" s="78"/>
      <c r="E39" s="78"/>
      <c r="F39" s="78"/>
      <c r="G39" s="78"/>
      <c r="H39" s="78"/>
      <c r="I39" s="78"/>
      <c r="J39" s="78"/>
      <c r="K39" s="78"/>
      <c r="L39" s="78"/>
      <c r="M39" s="78"/>
      <c r="N39" s="78"/>
      <c r="O39" s="78"/>
    </row>
    <row r="40" spans="1:15" ht="18">
      <c r="A40" s="242"/>
      <c r="B40" s="78"/>
      <c r="C40" s="78"/>
      <c r="D40" s="78"/>
      <c r="E40" s="78"/>
      <c r="F40" s="78"/>
      <c r="G40" s="78"/>
      <c r="H40" s="78"/>
      <c r="I40" s="78"/>
      <c r="J40" s="78"/>
      <c r="K40" s="78"/>
      <c r="L40" s="78"/>
      <c r="M40" s="78"/>
      <c r="N40" s="78"/>
      <c r="O40" s="78"/>
    </row>
    <row r="41" spans="1:15" ht="18">
      <c r="A41" s="242"/>
      <c r="B41" s="78"/>
      <c r="C41" s="78"/>
      <c r="D41" s="78"/>
      <c r="E41" s="78"/>
      <c r="F41" s="78"/>
      <c r="G41" s="78"/>
      <c r="H41" s="78"/>
      <c r="I41" s="78"/>
      <c r="J41" s="78"/>
      <c r="K41" s="78"/>
      <c r="L41" s="78"/>
      <c r="M41" s="78"/>
      <c r="N41" s="78"/>
      <c r="O41" s="78"/>
    </row>
    <row r="42" spans="1:15" ht="18">
      <c r="A42" s="242"/>
      <c r="B42" s="78"/>
      <c r="C42" s="78"/>
      <c r="D42" s="78"/>
      <c r="E42" s="78"/>
      <c r="F42" s="78"/>
      <c r="G42" s="78"/>
      <c r="H42" s="78"/>
      <c r="I42" s="78"/>
      <c r="J42" s="78"/>
      <c r="K42" s="78"/>
      <c r="L42" s="78"/>
      <c r="M42" s="78"/>
      <c r="N42" s="78"/>
      <c r="O42" s="78"/>
    </row>
    <row r="43" spans="1:15" ht="18">
      <c r="A43" s="242"/>
      <c r="B43" s="78"/>
      <c r="C43" s="78"/>
      <c r="D43" s="78"/>
      <c r="E43" s="78"/>
      <c r="F43" s="78"/>
      <c r="G43" s="78"/>
      <c r="H43" s="78"/>
      <c r="I43" s="78"/>
      <c r="J43" s="78"/>
      <c r="K43" s="78"/>
      <c r="L43" s="78"/>
      <c r="M43" s="78"/>
      <c r="N43" s="78"/>
      <c r="O43" s="78"/>
    </row>
    <row r="44" spans="1:15" ht="18">
      <c r="A44" s="242"/>
      <c r="B44" s="78"/>
      <c r="C44" s="78"/>
      <c r="D44" s="78"/>
      <c r="E44" s="78"/>
      <c r="F44" s="78"/>
      <c r="G44" s="78"/>
      <c r="H44" s="78"/>
      <c r="I44" s="78"/>
      <c r="J44" s="78"/>
      <c r="K44" s="78"/>
      <c r="L44" s="78"/>
      <c r="M44" s="78"/>
      <c r="N44" s="78"/>
      <c r="O44" s="78"/>
    </row>
    <row r="45" spans="1:15" ht="18">
      <c r="A45" s="242"/>
      <c r="B45" s="78"/>
      <c r="C45" s="78"/>
      <c r="D45" s="78"/>
      <c r="E45" s="78"/>
      <c r="F45" s="78"/>
      <c r="G45" s="78"/>
      <c r="H45" s="78"/>
      <c r="I45" s="78"/>
      <c r="J45" s="78"/>
      <c r="K45" s="78"/>
      <c r="L45" s="78"/>
      <c r="M45" s="78"/>
      <c r="N45" s="78"/>
      <c r="O45" s="78"/>
    </row>
    <row r="46" spans="1:15" ht="18">
      <c r="A46" s="242"/>
      <c r="B46" s="78"/>
      <c r="C46" s="78"/>
      <c r="D46" s="78"/>
      <c r="E46" s="78"/>
      <c r="F46" s="78"/>
      <c r="G46" s="78"/>
      <c r="H46" s="78"/>
      <c r="I46" s="78"/>
      <c r="J46" s="78"/>
      <c r="K46" s="78"/>
      <c r="L46" s="78"/>
      <c r="M46" s="78"/>
      <c r="N46" s="78"/>
      <c r="O46" s="78"/>
    </row>
    <row r="47" spans="1:15" ht="18">
      <c r="A47" s="242"/>
      <c r="B47" s="78"/>
      <c r="C47" s="78"/>
      <c r="D47" s="78"/>
      <c r="E47" s="78"/>
      <c r="F47" s="78"/>
      <c r="G47" s="78"/>
      <c r="H47" s="78"/>
      <c r="I47" s="78"/>
      <c r="J47" s="78"/>
      <c r="K47" s="78"/>
      <c r="L47" s="78"/>
      <c r="M47" s="78"/>
      <c r="N47" s="78"/>
      <c r="O47" s="78"/>
    </row>
    <row r="48" spans="1:15" ht="18">
      <c r="A48" s="242"/>
      <c r="B48" s="231" t="s">
        <v>53</v>
      </c>
      <c r="C48" s="231"/>
      <c r="D48" s="231"/>
      <c r="E48" s="231"/>
      <c r="F48" s="231"/>
      <c r="G48" s="231"/>
      <c r="H48" s="231"/>
      <c r="I48" s="231"/>
      <c r="J48" s="231"/>
      <c r="K48" s="231"/>
      <c r="L48" s="231"/>
      <c r="M48" s="231"/>
      <c r="N48" s="231"/>
      <c r="O48" s="231"/>
    </row>
    <row r="49" spans="1:17">
      <c r="A49" s="242"/>
      <c r="B49" s="248" t="s">
        <v>185</v>
      </c>
      <c r="C49" s="248"/>
      <c r="D49" s="248"/>
      <c r="E49" s="248"/>
      <c r="F49" s="248"/>
      <c r="G49" s="248"/>
      <c r="H49" s="248"/>
      <c r="I49" s="248"/>
      <c r="J49" s="248"/>
      <c r="K49" s="248"/>
      <c r="L49" s="248"/>
      <c r="M49" s="248"/>
      <c r="N49" s="248"/>
      <c r="O49" s="248"/>
    </row>
    <row r="50" spans="1:17">
      <c r="A50" s="242"/>
    </row>
    <row r="51" spans="1:17" ht="25.5">
      <c r="A51" s="6" t="s">
        <v>26</v>
      </c>
      <c r="B51" s="14" t="s">
        <v>0</v>
      </c>
      <c r="C51" s="14" t="s">
        <v>28</v>
      </c>
      <c r="D51" s="15" t="s">
        <v>1</v>
      </c>
      <c r="E51" s="15" t="s">
        <v>2</v>
      </c>
      <c r="F51" s="15" t="s">
        <v>3</v>
      </c>
      <c r="G51" s="15" t="s">
        <v>4</v>
      </c>
      <c r="H51" s="15" t="s">
        <v>5</v>
      </c>
      <c r="I51" s="15" t="s">
        <v>6</v>
      </c>
      <c r="J51" s="15" t="s">
        <v>7</v>
      </c>
      <c r="K51" s="15" t="s">
        <v>8</v>
      </c>
      <c r="L51" s="15" t="s">
        <v>9</v>
      </c>
      <c r="M51" s="15" t="s">
        <v>10</v>
      </c>
      <c r="N51" s="15" t="s">
        <v>11</v>
      </c>
      <c r="O51" s="15" t="s">
        <v>12</v>
      </c>
    </row>
    <row r="52" spans="1:17" ht="15.75">
      <c r="A52" s="22"/>
      <c r="B52" s="230" t="s">
        <v>27</v>
      </c>
      <c r="C52" s="230"/>
      <c r="D52" s="230"/>
      <c r="E52" s="230"/>
      <c r="F52" s="230"/>
      <c r="G52" s="230"/>
      <c r="H52" s="230"/>
      <c r="I52" s="230"/>
      <c r="J52" s="230"/>
      <c r="K52" s="230"/>
      <c r="L52" s="230"/>
      <c r="M52" s="230"/>
      <c r="N52" s="230"/>
      <c r="O52" s="230"/>
    </row>
    <row r="53" spans="1:17" ht="15.75">
      <c r="A53" s="102"/>
      <c r="B53" s="230" t="s">
        <v>14</v>
      </c>
      <c r="C53" s="230"/>
      <c r="D53" s="230"/>
      <c r="E53" s="230"/>
      <c r="F53" s="230"/>
      <c r="G53" s="230"/>
      <c r="H53" s="230"/>
      <c r="I53" s="230"/>
      <c r="J53" s="230"/>
      <c r="K53" s="230"/>
      <c r="L53" s="230"/>
      <c r="M53" s="230"/>
      <c r="N53" s="230"/>
      <c r="O53" s="230"/>
    </row>
    <row r="54" spans="1:17" ht="39">
      <c r="A54" s="85" t="s">
        <v>199</v>
      </c>
      <c r="B54" s="16" t="s">
        <v>195</v>
      </c>
      <c r="C54" s="227">
        <v>100</v>
      </c>
      <c r="D54" s="226">
        <v>1.0620000000000001</v>
      </c>
      <c r="E54" s="226">
        <v>0.17200000000000001</v>
      </c>
      <c r="F54" s="226">
        <v>8.5200000000000014</v>
      </c>
      <c r="G54" s="226">
        <v>39.900000000000006</v>
      </c>
      <c r="H54" s="226">
        <v>5.2000000000000005E-2</v>
      </c>
      <c r="I54" s="226">
        <v>4.375</v>
      </c>
      <c r="J54" s="226">
        <v>0</v>
      </c>
      <c r="K54" s="226">
        <v>0.34500000000000003</v>
      </c>
      <c r="L54" s="226">
        <v>23.992000000000001</v>
      </c>
      <c r="M54" s="226">
        <v>44.527999999999999</v>
      </c>
      <c r="N54" s="226">
        <v>30.385000000000005</v>
      </c>
      <c r="O54" s="226">
        <v>1.0650000000000002</v>
      </c>
    </row>
    <row r="55" spans="1:17" ht="36.75">
      <c r="A55" s="4" t="s">
        <v>64</v>
      </c>
      <c r="B55" s="7" t="s">
        <v>84</v>
      </c>
      <c r="C55" s="2">
        <v>100</v>
      </c>
      <c r="D55" s="41">
        <v>11.277777777777779</v>
      </c>
      <c r="E55" s="41">
        <v>16.71</v>
      </c>
      <c r="F55" s="41">
        <v>9</v>
      </c>
      <c r="G55" s="41">
        <v>221.73913043478262</v>
      </c>
      <c r="H55" s="41">
        <v>0.15217391304347827</v>
      </c>
      <c r="I55" s="41">
        <v>0.21739130434782608</v>
      </c>
      <c r="J55" s="41">
        <v>3.0434782608695623</v>
      </c>
      <c r="K55" s="41">
        <v>2.5217391304347823</v>
      </c>
      <c r="L55" s="41">
        <v>14.978260869565219</v>
      </c>
      <c r="M55" s="41">
        <v>116.21739130434783</v>
      </c>
      <c r="N55" s="41">
        <v>17.869565217391308</v>
      </c>
      <c r="O55" s="41">
        <v>1.8913043478260869</v>
      </c>
    </row>
    <row r="56" spans="1:17" ht="36.75">
      <c r="A56" s="4" t="s">
        <v>47</v>
      </c>
      <c r="B56" s="7" t="s">
        <v>73</v>
      </c>
      <c r="C56" s="2" t="s">
        <v>22</v>
      </c>
      <c r="D56" s="41">
        <v>6.8313999999999995</v>
      </c>
      <c r="E56" s="41">
        <v>4.4328000000000003</v>
      </c>
      <c r="F56" s="41">
        <v>38.374000000000002</v>
      </c>
      <c r="G56" s="41">
        <v>220.56</v>
      </c>
      <c r="H56" s="41">
        <v>6.8400000000000002E-2</v>
      </c>
      <c r="I56" s="41">
        <v>0</v>
      </c>
      <c r="J56" s="41">
        <v>20</v>
      </c>
      <c r="K56" s="41">
        <v>0.97700000000000009</v>
      </c>
      <c r="L56" s="41">
        <v>14.629799999999999</v>
      </c>
      <c r="M56" s="41">
        <v>46.101299999999995</v>
      </c>
      <c r="N56" s="41">
        <v>10.3428</v>
      </c>
      <c r="O56" s="41">
        <v>1.0324</v>
      </c>
    </row>
    <row r="57" spans="1:17" ht="36.75">
      <c r="A57" s="4" t="s">
        <v>160</v>
      </c>
      <c r="B57" s="16" t="s">
        <v>155</v>
      </c>
      <c r="C57" s="18">
        <v>200</v>
      </c>
      <c r="D57" s="39">
        <v>0.66200000000000003</v>
      </c>
      <c r="E57" s="39">
        <v>9.0000000000000011E-2</v>
      </c>
      <c r="F57" s="39">
        <v>22.03</v>
      </c>
      <c r="G57" s="39">
        <v>92.9</v>
      </c>
      <c r="H57" s="39">
        <v>1.6E-2</v>
      </c>
      <c r="I57" s="39">
        <v>0.72599999999999998</v>
      </c>
      <c r="J57" s="39">
        <v>0</v>
      </c>
      <c r="K57" s="39">
        <v>0.50800000000000001</v>
      </c>
      <c r="L57" s="39">
        <v>32.480000000000004</v>
      </c>
      <c r="M57" s="39">
        <v>23.44</v>
      </c>
      <c r="N57" s="39">
        <v>17.46</v>
      </c>
      <c r="O57" s="39">
        <v>0.69800000000000006</v>
      </c>
    </row>
    <row r="58" spans="1:17" ht="36">
      <c r="A58" s="55" t="s">
        <v>40</v>
      </c>
      <c r="B58" s="7" t="s">
        <v>32</v>
      </c>
      <c r="C58" s="1">
        <v>30</v>
      </c>
      <c r="D58" s="10">
        <v>2.2799999999999998</v>
      </c>
      <c r="E58" s="10">
        <v>0.23999999999999996</v>
      </c>
      <c r="F58" s="10">
        <v>14.759999999999998</v>
      </c>
      <c r="G58" s="12">
        <v>70.5</v>
      </c>
      <c r="H58" s="10">
        <v>3.3000000000000002E-2</v>
      </c>
      <c r="I58" s="11">
        <v>0</v>
      </c>
      <c r="J58" s="11">
        <v>0</v>
      </c>
      <c r="K58" s="10">
        <v>0.33</v>
      </c>
      <c r="L58" s="10">
        <v>6</v>
      </c>
      <c r="M58" s="10">
        <v>19.5</v>
      </c>
      <c r="N58" s="10">
        <v>4.1999999999999993</v>
      </c>
      <c r="O58" s="10">
        <v>0.33</v>
      </c>
    </row>
    <row r="59" spans="1:17" ht="36">
      <c r="A59" s="55" t="s">
        <v>39</v>
      </c>
      <c r="B59" s="7" t="s">
        <v>33</v>
      </c>
      <c r="C59" s="1">
        <v>35</v>
      </c>
      <c r="D59" s="41">
        <v>2.3100000000000005</v>
      </c>
      <c r="E59" s="41">
        <v>0.42</v>
      </c>
      <c r="F59" s="41">
        <v>13.860000000000001</v>
      </c>
      <c r="G59" s="41">
        <v>69.3</v>
      </c>
      <c r="H59" s="41">
        <v>5.9500000000000004E-2</v>
      </c>
      <c r="I59" s="41">
        <v>0</v>
      </c>
      <c r="J59" s="41">
        <v>0</v>
      </c>
      <c r="K59" s="41">
        <v>0.49</v>
      </c>
      <c r="L59" s="41">
        <v>10.150000000000002</v>
      </c>
      <c r="M59" s="41">
        <v>52.5</v>
      </c>
      <c r="N59" s="41">
        <v>16.45</v>
      </c>
      <c r="O59" s="41">
        <v>1.365</v>
      </c>
    </row>
    <row r="60" spans="1:17" ht="15.75">
      <c r="A60" s="21"/>
      <c r="B60" s="19" t="s">
        <v>15</v>
      </c>
      <c r="C60" s="20">
        <v>650</v>
      </c>
      <c r="D60" s="26">
        <f>D55+D56+D58+D59</f>
        <v>22.699177777777777</v>
      </c>
      <c r="E60" s="26">
        <f>E54+E55+E56+E57+E58+E59</f>
        <v>22.064800000000002</v>
      </c>
      <c r="F60" s="26">
        <f>F55+F56+F57+F58+F59</f>
        <v>98.023999999999987</v>
      </c>
      <c r="G60" s="26">
        <f>G55+G56+G57+G58+G59</f>
        <v>674.99913043478261</v>
      </c>
      <c r="H60" s="26">
        <f t="shared" ref="H60:O60" si="0">H54+H55+H56+H58+H59</f>
        <v>0.36507391304347825</v>
      </c>
      <c r="I60" s="26">
        <f t="shared" si="0"/>
        <v>4.5923913043478262</v>
      </c>
      <c r="J60" s="26">
        <f t="shared" si="0"/>
        <v>23.043478260869563</v>
      </c>
      <c r="K60" s="26">
        <f t="shared" si="0"/>
        <v>4.6637391304347826</v>
      </c>
      <c r="L60" s="26">
        <f t="shared" si="0"/>
        <v>69.750060869565232</v>
      </c>
      <c r="M60" s="26">
        <f t="shared" si="0"/>
        <v>278.84669130434781</v>
      </c>
      <c r="N60" s="26">
        <f t="shared" si="0"/>
        <v>79.247365217391319</v>
      </c>
      <c r="O60" s="26">
        <f t="shared" si="0"/>
        <v>5.6837043478260876</v>
      </c>
      <c r="P60" s="26">
        <f>P54+P55+P56+P57+P58+P59</f>
        <v>0</v>
      </c>
      <c r="Q60" s="26">
        <f>Q54+Q55+Q56+Q57+Q58+Q59</f>
        <v>0</v>
      </c>
    </row>
    <row r="61" spans="1:17" ht="15.75">
      <c r="A61" s="214"/>
      <c r="B61" s="215"/>
      <c r="C61" s="215"/>
      <c r="D61" s="215"/>
      <c r="E61" s="215"/>
      <c r="F61" s="215"/>
      <c r="G61" s="215"/>
      <c r="H61" s="215"/>
      <c r="I61" s="215"/>
      <c r="J61" s="215"/>
      <c r="K61" s="215"/>
      <c r="L61" s="215"/>
      <c r="M61" s="215"/>
      <c r="N61" s="215"/>
      <c r="O61" s="215"/>
    </row>
    <row r="62" spans="1:17" ht="15.75">
      <c r="A62" s="102"/>
      <c r="B62" s="230" t="s">
        <v>16</v>
      </c>
      <c r="C62" s="230"/>
      <c r="D62" s="230"/>
      <c r="E62" s="230"/>
      <c r="F62" s="230"/>
      <c r="G62" s="230"/>
      <c r="H62" s="230"/>
      <c r="I62" s="230"/>
      <c r="J62" s="230"/>
      <c r="K62" s="230"/>
      <c r="L62" s="230"/>
      <c r="M62" s="230"/>
      <c r="N62" s="230"/>
      <c r="O62" s="230"/>
    </row>
    <row r="63" spans="1:17" ht="36">
      <c r="A63" s="55" t="s">
        <v>71</v>
      </c>
      <c r="B63" s="7" t="s">
        <v>51</v>
      </c>
      <c r="C63" s="3" t="s">
        <v>81</v>
      </c>
      <c r="D63" s="41">
        <v>2.63</v>
      </c>
      <c r="E63" s="41">
        <v>2.66</v>
      </c>
      <c r="F63" s="41">
        <v>0</v>
      </c>
      <c r="G63" s="41">
        <v>34.333333333333336</v>
      </c>
      <c r="H63" s="41">
        <v>3.3333333333333335E-3</v>
      </c>
      <c r="I63" s="41">
        <v>6.9999999999999993E-2</v>
      </c>
      <c r="J63" s="41">
        <v>21</v>
      </c>
      <c r="K63" s="41">
        <v>0.04</v>
      </c>
      <c r="L63" s="41">
        <v>100</v>
      </c>
      <c r="M63" s="41">
        <v>60</v>
      </c>
      <c r="N63" s="41">
        <v>5.5</v>
      </c>
      <c r="O63" s="41">
        <v>6.9999999999999993E-2</v>
      </c>
    </row>
    <row r="64" spans="1:17" ht="36">
      <c r="A64" s="55" t="s">
        <v>68</v>
      </c>
      <c r="B64" s="16" t="s">
        <v>67</v>
      </c>
      <c r="C64" s="1">
        <v>100</v>
      </c>
      <c r="D64" s="41">
        <v>10.36</v>
      </c>
      <c r="E64" s="41">
        <v>13.29</v>
      </c>
      <c r="F64" s="41">
        <v>25.9</v>
      </c>
      <c r="G64" s="41">
        <v>233.11111111111111</v>
      </c>
      <c r="H64" s="41">
        <v>0.10000000000000002</v>
      </c>
      <c r="I64" s="41">
        <v>1.04</v>
      </c>
      <c r="J64" s="87">
        <v>51.400000000000013</v>
      </c>
      <c r="K64" s="41">
        <v>2.8</v>
      </c>
      <c r="L64" s="41">
        <v>53.14</v>
      </c>
      <c r="M64" s="41">
        <v>94.54000000000002</v>
      </c>
      <c r="N64" s="41">
        <v>20.800000000000004</v>
      </c>
      <c r="O64" s="41">
        <v>1.4</v>
      </c>
    </row>
    <row r="65" spans="1:17" ht="36.75">
      <c r="A65" s="4" t="s">
        <v>151</v>
      </c>
      <c r="B65" s="7" t="s">
        <v>41</v>
      </c>
      <c r="C65" s="2" t="s">
        <v>121</v>
      </c>
      <c r="D65" s="41">
        <v>5.5479520958083999</v>
      </c>
      <c r="E65" s="41">
        <v>6.9306586826347303</v>
      </c>
      <c r="F65" s="41">
        <v>37.714922155688598</v>
      </c>
      <c r="G65" s="41">
        <v>276.56047904191621</v>
      </c>
      <c r="H65" s="41">
        <v>0.252</v>
      </c>
      <c r="I65" s="41">
        <v>0</v>
      </c>
      <c r="J65" s="41">
        <v>11.976047904191617</v>
      </c>
      <c r="K65" s="41">
        <v>0.5009341317365269</v>
      </c>
      <c r="L65" s="41">
        <v>29.506562874251497</v>
      </c>
      <c r="M65" s="41">
        <v>249.71820359281438</v>
      </c>
      <c r="N65" s="41">
        <v>168.624</v>
      </c>
      <c r="O65" s="41">
        <v>5.6579880239520968</v>
      </c>
    </row>
    <row r="66" spans="1:17" ht="36">
      <c r="A66" s="55" t="s">
        <v>48</v>
      </c>
      <c r="B66" s="7" t="s">
        <v>37</v>
      </c>
      <c r="C66" s="1" t="s">
        <v>77</v>
      </c>
      <c r="D66" s="41">
        <v>0.13</v>
      </c>
      <c r="E66" s="41">
        <v>0.02</v>
      </c>
      <c r="F66" s="41">
        <v>10.199999999999999</v>
      </c>
      <c r="G66" s="41">
        <v>42</v>
      </c>
      <c r="H66" s="41"/>
      <c r="I66" s="41">
        <v>2.83</v>
      </c>
      <c r="J66" s="41"/>
      <c r="K66" s="41">
        <v>0.01</v>
      </c>
      <c r="L66" s="41">
        <v>14.05</v>
      </c>
      <c r="M66" s="41">
        <v>4.4000000000000004</v>
      </c>
      <c r="N66" s="41">
        <v>2.4</v>
      </c>
      <c r="O66" s="41">
        <v>0.34</v>
      </c>
    </row>
    <row r="67" spans="1:17" ht="36">
      <c r="A67" s="55" t="s">
        <v>40</v>
      </c>
      <c r="B67" s="16" t="s">
        <v>32</v>
      </c>
      <c r="C67" s="1">
        <v>20</v>
      </c>
      <c r="D67" s="10">
        <v>1.5199999999999998</v>
      </c>
      <c r="E67" s="10">
        <v>0.15999999999999998</v>
      </c>
      <c r="F67" s="10">
        <v>9.8399999999999981</v>
      </c>
      <c r="G67" s="12">
        <v>47</v>
      </c>
      <c r="H67" s="10">
        <v>2.2000000000000002E-2</v>
      </c>
      <c r="I67" s="11">
        <v>0</v>
      </c>
      <c r="J67" s="11">
        <v>0</v>
      </c>
      <c r="K67" s="10">
        <v>0.22</v>
      </c>
      <c r="L67" s="10">
        <v>4</v>
      </c>
      <c r="M67" s="10">
        <v>13</v>
      </c>
      <c r="N67" s="10">
        <v>2.7999999999999994</v>
      </c>
      <c r="O67" s="10">
        <v>0.22</v>
      </c>
    </row>
    <row r="68" spans="1:17" ht="36">
      <c r="A68" s="55" t="s">
        <v>39</v>
      </c>
      <c r="B68" s="16" t="s">
        <v>33</v>
      </c>
      <c r="C68" s="17">
        <v>40</v>
      </c>
      <c r="D68" s="39">
        <v>2.64</v>
      </c>
      <c r="E68" s="39">
        <v>0.48</v>
      </c>
      <c r="F68" s="39">
        <v>15.840000000000002</v>
      </c>
      <c r="G68" s="39">
        <v>79.2</v>
      </c>
      <c r="H68" s="39">
        <v>6.8000000000000005E-2</v>
      </c>
      <c r="I68" s="39">
        <v>0</v>
      </c>
      <c r="J68" s="39">
        <v>0</v>
      </c>
      <c r="K68" s="39">
        <v>0.55999999999999994</v>
      </c>
      <c r="L68" s="39">
        <v>11.600000000000001</v>
      </c>
      <c r="M68" s="39">
        <v>60</v>
      </c>
      <c r="N68" s="39">
        <v>18.8</v>
      </c>
      <c r="O68" s="39">
        <v>1.56</v>
      </c>
    </row>
    <row r="69" spans="1:17" ht="15.75">
      <c r="A69" s="21"/>
      <c r="B69" s="19" t="s">
        <v>15</v>
      </c>
      <c r="C69" s="20">
        <v>553</v>
      </c>
      <c r="D69" s="26">
        <f>SUM(D63:D68)</f>
        <v>22.827952095808399</v>
      </c>
      <c r="E69" s="26">
        <f t="shared" ref="E69:O69" si="1">SUM(E63:E68)</f>
        <v>23.540658682634731</v>
      </c>
      <c r="F69" s="26">
        <f t="shared" si="1"/>
        <v>99.494922155688599</v>
      </c>
      <c r="G69" s="26">
        <f t="shared" si="1"/>
        <v>712.20492348636071</v>
      </c>
      <c r="H69" s="26">
        <f t="shared" si="1"/>
        <v>0.44533333333333336</v>
      </c>
      <c r="I69" s="26">
        <f t="shared" si="1"/>
        <v>3.9400000000000004</v>
      </c>
      <c r="J69" s="26">
        <f t="shared" si="1"/>
        <v>84.376047904191623</v>
      </c>
      <c r="K69" s="26">
        <f t="shared" si="1"/>
        <v>4.1309341317365265</v>
      </c>
      <c r="L69" s="26">
        <f t="shared" si="1"/>
        <v>212.29656287425149</v>
      </c>
      <c r="M69" s="26">
        <f t="shared" si="1"/>
        <v>481.6582035928144</v>
      </c>
      <c r="N69" s="26">
        <f t="shared" si="1"/>
        <v>218.92400000000004</v>
      </c>
      <c r="O69" s="26">
        <f t="shared" si="1"/>
        <v>9.2479880239520966</v>
      </c>
      <c r="P69" s="201">
        <v>0.25</v>
      </c>
      <c r="Q69" s="76">
        <v>0.25</v>
      </c>
    </row>
    <row r="70" spans="1:17" ht="15.75" customHeight="1">
      <c r="A70" s="246"/>
      <c r="B70" s="246"/>
      <c r="C70" s="246"/>
      <c r="D70" s="246"/>
      <c r="E70" s="246"/>
      <c r="F70" s="246"/>
      <c r="G70" s="246"/>
      <c r="H70" s="246"/>
      <c r="I70" s="246"/>
      <c r="J70" s="246"/>
      <c r="K70" s="246"/>
      <c r="L70" s="246"/>
      <c r="M70" s="246"/>
      <c r="N70" s="246"/>
      <c r="O70" s="246"/>
    </row>
    <row r="71" spans="1:17" ht="15.75">
      <c r="A71" s="102"/>
      <c r="B71" s="230" t="s">
        <v>17</v>
      </c>
      <c r="C71" s="230"/>
      <c r="D71" s="230"/>
      <c r="E71" s="230"/>
      <c r="F71" s="230"/>
      <c r="G71" s="230"/>
      <c r="H71" s="230"/>
      <c r="I71" s="230"/>
      <c r="J71" s="230"/>
      <c r="K71" s="230"/>
      <c r="L71" s="230"/>
      <c r="M71" s="230"/>
      <c r="N71" s="230"/>
      <c r="O71" s="230"/>
    </row>
    <row r="72" spans="1:17" ht="36">
      <c r="A72" s="103" t="s">
        <v>145</v>
      </c>
      <c r="B72" s="16" t="s">
        <v>138</v>
      </c>
      <c r="C72" s="18" t="s">
        <v>139</v>
      </c>
      <c r="D72" s="39">
        <v>12.0024</v>
      </c>
      <c r="E72" s="39">
        <v>10.0406</v>
      </c>
      <c r="F72" s="39">
        <v>1.6036000000000001</v>
      </c>
      <c r="G72" s="39">
        <v>195.1</v>
      </c>
      <c r="H72" s="39">
        <v>0.10400000000000001</v>
      </c>
      <c r="I72" s="39">
        <v>3.0350000000000001</v>
      </c>
      <c r="J72" s="39">
        <v>64.92</v>
      </c>
      <c r="K72" s="39">
        <v>1.702</v>
      </c>
      <c r="L72" s="39">
        <v>47.545999999999999</v>
      </c>
      <c r="M72" s="39">
        <v>162.00800000000001</v>
      </c>
      <c r="N72" s="39">
        <v>24.734000000000002</v>
      </c>
      <c r="O72" s="39">
        <v>1.6456</v>
      </c>
    </row>
    <row r="73" spans="1:17" ht="24.75">
      <c r="A73" s="4" t="s">
        <v>63</v>
      </c>
      <c r="B73" s="16" t="s">
        <v>62</v>
      </c>
      <c r="C73" s="18">
        <v>180</v>
      </c>
      <c r="D73" s="39">
        <v>5.4450000000000003</v>
      </c>
      <c r="E73" s="39">
        <v>11.45</v>
      </c>
      <c r="F73" s="39">
        <v>44.12</v>
      </c>
      <c r="G73" s="39">
        <v>262.64</v>
      </c>
      <c r="H73" s="39">
        <v>3.0600000000000002E-2</v>
      </c>
      <c r="I73" s="39">
        <v>0</v>
      </c>
      <c r="J73" s="39">
        <v>0</v>
      </c>
      <c r="K73" s="39">
        <v>0.33839999999999998</v>
      </c>
      <c r="L73" s="39">
        <v>1.6379999999999999</v>
      </c>
      <c r="M73" s="39">
        <v>73.134</v>
      </c>
      <c r="N73" s="39">
        <v>19.602</v>
      </c>
      <c r="O73" s="39">
        <v>0.63179999999999992</v>
      </c>
    </row>
    <row r="74" spans="1:17" ht="36.75">
      <c r="A74" s="4" t="s">
        <v>43</v>
      </c>
      <c r="B74" s="16" t="s">
        <v>30</v>
      </c>
      <c r="C74" s="18" t="s">
        <v>76</v>
      </c>
      <c r="D74" s="39">
        <v>7.0000000000000007E-2</v>
      </c>
      <c r="E74" s="39">
        <v>0.02</v>
      </c>
      <c r="F74" s="39">
        <v>10</v>
      </c>
      <c r="G74" s="39">
        <v>40</v>
      </c>
      <c r="H74" s="39"/>
      <c r="I74" s="39">
        <v>0.03</v>
      </c>
      <c r="J74" s="39"/>
      <c r="K74" s="39"/>
      <c r="L74" s="39">
        <v>10.95</v>
      </c>
      <c r="M74" s="39">
        <v>2.8</v>
      </c>
      <c r="N74" s="39">
        <v>1.4</v>
      </c>
      <c r="O74" s="39">
        <v>0.26</v>
      </c>
    </row>
    <row r="75" spans="1:17" ht="36">
      <c r="A75" s="55" t="s">
        <v>40</v>
      </c>
      <c r="B75" s="16" t="s">
        <v>32</v>
      </c>
      <c r="C75" s="1">
        <v>40</v>
      </c>
      <c r="D75" s="10">
        <v>3.0399999999999996</v>
      </c>
      <c r="E75" s="10">
        <v>0.31999999999999995</v>
      </c>
      <c r="F75" s="10">
        <v>19.679999999999996</v>
      </c>
      <c r="G75" s="12">
        <v>94</v>
      </c>
      <c r="H75" s="10">
        <v>4.4000000000000004E-2</v>
      </c>
      <c r="I75" s="11">
        <v>0</v>
      </c>
      <c r="J75" s="11">
        <v>0</v>
      </c>
      <c r="K75" s="10">
        <v>0.44</v>
      </c>
      <c r="L75" s="10">
        <v>8</v>
      </c>
      <c r="M75" s="10">
        <v>26</v>
      </c>
      <c r="N75" s="10">
        <v>5.5999999999999988</v>
      </c>
      <c r="O75" s="10">
        <v>0.44</v>
      </c>
    </row>
    <row r="76" spans="1:17" ht="36">
      <c r="A76" s="55" t="s">
        <v>39</v>
      </c>
      <c r="B76" s="16" t="s">
        <v>33</v>
      </c>
      <c r="C76" s="17">
        <v>40</v>
      </c>
      <c r="D76" s="39">
        <v>2.64</v>
      </c>
      <c r="E76" s="39">
        <v>0.48</v>
      </c>
      <c r="F76" s="39">
        <v>15.840000000000002</v>
      </c>
      <c r="G76" s="39">
        <v>79.2</v>
      </c>
      <c r="H76" s="39">
        <v>6.8000000000000005E-2</v>
      </c>
      <c r="I76" s="39">
        <v>0</v>
      </c>
      <c r="J76" s="39">
        <v>0</v>
      </c>
      <c r="K76" s="39">
        <v>0.55999999999999994</v>
      </c>
      <c r="L76" s="39">
        <v>11.600000000000001</v>
      </c>
      <c r="M76" s="39">
        <v>60</v>
      </c>
      <c r="N76" s="39">
        <v>18.8</v>
      </c>
      <c r="O76" s="39">
        <v>1.56</v>
      </c>
    </row>
    <row r="77" spans="1:17" ht="15.75">
      <c r="A77" s="21"/>
      <c r="B77" s="19" t="s">
        <v>15</v>
      </c>
      <c r="C77" s="20">
        <v>570</v>
      </c>
      <c r="D77" s="26">
        <f>SUM(D72:D76)</f>
        <v>23.197400000000002</v>
      </c>
      <c r="E77" s="26">
        <f t="shared" ref="E77:O77" si="2">SUM(E72:E76)</f>
        <v>22.310600000000001</v>
      </c>
      <c r="F77" s="26">
        <f t="shared" si="2"/>
        <v>91.243600000000001</v>
      </c>
      <c r="G77" s="26">
        <f t="shared" si="2"/>
        <v>670.94</v>
      </c>
      <c r="H77" s="26">
        <f t="shared" si="2"/>
        <v>0.24660000000000001</v>
      </c>
      <c r="I77" s="26">
        <f t="shared" si="2"/>
        <v>3.0649999999999999</v>
      </c>
      <c r="J77" s="26">
        <f t="shared" si="2"/>
        <v>64.92</v>
      </c>
      <c r="K77" s="26">
        <f t="shared" si="2"/>
        <v>3.0404</v>
      </c>
      <c r="L77" s="26">
        <f t="shared" si="2"/>
        <v>79.734000000000009</v>
      </c>
      <c r="M77" s="26">
        <f t="shared" si="2"/>
        <v>323.94200000000001</v>
      </c>
      <c r="N77" s="26">
        <f t="shared" si="2"/>
        <v>70.135999999999996</v>
      </c>
      <c r="O77" s="26">
        <f t="shared" si="2"/>
        <v>4.5373999999999999</v>
      </c>
      <c r="P77" s="201">
        <v>0.25</v>
      </c>
      <c r="Q77" s="76">
        <v>0.25</v>
      </c>
    </row>
    <row r="78" spans="1:17" ht="15.75">
      <c r="A78" s="31"/>
      <c r="B78" s="32"/>
      <c r="C78" s="33"/>
      <c r="D78" s="44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</row>
    <row r="79" spans="1:17" ht="15.75">
      <c r="A79" s="102"/>
      <c r="B79" s="45" t="s">
        <v>19</v>
      </c>
      <c r="C79" s="236"/>
      <c r="D79" s="237"/>
      <c r="E79" s="237"/>
      <c r="F79" s="237"/>
      <c r="G79" s="237"/>
      <c r="H79" s="237"/>
      <c r="I79" s="237"/>
      <c r="J79" s="237"/>
      <c r="K79" s="237"/>
      <c r="L79" s="237"/>
      <c r="M79" s="237"/>
      <c r="N79" s="237"/>
      <c r="O79" s="238"/>
    </row>
    <row r="80" spans="1:17" ht="39">
      <c r="A80" s="85" t="s">
        <v>126</v>
      </c>
      <c r="B80" s="90" t="s">
        <v>125</v>
      </c>
      <c r="C80" s="91">
        <v>100</v>
      </c>
      <c r="D80" s="92">
        <v>0.122</v>
      </c>
      <c r="E80" s="92">
        <v>5.1040000000000001</v>
      </c>
      <c r="F80" s="92">
        <v>11.165000000000001</v>
      </c>
      <c r="G80" s="92">
        <v>90.100000000000009</v>
      </c>
      <c r="H80" s="92">
        <v>3.3000000000000002E-2</v>
      </c>
      <c r="I80" s="92">
        <v>16.87</v>
      </c>
      <c r="J80" s="92">
        <v>0</v>
      </c>
      <c r="K80" s="92">
        <v>15.4</v>
      </c>
      <c r="L80" s="92">
        <v>33.488</v>
      </c>
      <c r="M80" s="92">
        <v>29.347000000000005</v>
      </c>
      <c r="N80" s="92">
        <v>16.001000000000001</v>
      </c>
      <c r="O80" s="92">
        <v>0.97799999999999998</v>
      </c>
    </row>
    <row r="81" spans="1:17" ht="36.75">
      <c r="A81" s="4" t="s">
        <v>123</v>
      </c>
      <c r="B81" s="28" t="s">
        <v>124</v>
      </c>
      <c r="C81" s="27" t="s">
        <v>25</v>
      </c>
      <c r="D81" s="39">
        <v>11.3</v>
      </c>
      <c r="E81" s="40">
        <v>4.95</v>
      </c>
      <c r="F81" s="40">
        <v>3.8</v>
      </c>
      <c r="G81" s="39">
        <v>105</v>
      </c>
      <c r="H81" s="39">
        <v>0.05</v>
      </c>
      <c r="I81" s="40">
        <v>3.73</v>
      </c>
      <c r="J81" s="40">
        <v>5.82</v>
      </c>
      <c r="K81" s="40">
        <v>2.52</v>
      </c>
      <c r="L81" s="39">
        <v>39.07</v>
      </c>
      <c r="M81" s="39">
        <v>162.19</v>
      </c>
      <c r="N81" s="39">
        <v>48.53</v>
      </c>
      <c r="O81" s="39">
        <v>0.85</v>
      </c>
    </row>
    <row r="82" spans="1:17" ht="36.75">
      <c r="A82" s="4" t="s">
        <v>46</v>
      </c>
      <c r="B82" s="16" t="s">
        <v>136</v>
      </c>
      <c r="C82" s="18" t="s">
        <v>121</v>
      </c>
      <c r="D82" s="39">
        <v>3.71</v>
      </c>
      <c r="E82" s="40">
        <v>7.95</v>
      </c>
      <c r="F82" s="40">
        <v>24.57</v>
      </c>
      <c r="G82" s="40">
        <v>184.5</v>
      </c>
      <c r="H82" s="39">
        <v>0.16740000000000002</v>
      </c>
      <c r="I82" s="39">
        <v>21.792599999999997</v>
      </c>
      <c r="J82" s="39">
        <v>12</v>
      </c>
      <c r="K82" s="39">
        <v>0.245</v>
      </c>
      <c r="L82" s="39">
        <v>45.09</v>
      </c>
      <c r="M82" s="39">
        <v>104.81</v>
      </c>
      <c r="N82" s="39">
        <v>33.299999999999997</v>
      </c>
      <c r="O82" s="39">
        <v>1.1599999999999999</v>
      </c>
    </row>
    <row r="83" spans="1:17" ht="36">
      <c r="A83" s="55" t="s">
        <v>49</v>
      </c>
      <c r="B83" s="7" t="s">
        <v>34</v>
      </c>
      <c r="C83" s="2">
        <v>200</v>
      </c>
      <c r="D83" s="41">
        <v>0.16000000000000003</v>
      </c>
      <c r="E83" s="41">
        <v>0.16000000000000003</v>
      </c>
      <c r="F83" s="41">
        <v>13.91</v>
      </c>
      <c r="G83" s="41">
        <v>58.74</v>
      </c>
      <c r="H83" s="41">
        <v>1.2E-2</v>
      </c>
      <c r="I83" s="41">
        <v>0.9</v>
      </c>
      <c r="J83" s="41">
        <v>0</v>
      </c>
      <c r="K83" s="41">
        <v>8.0000000000000016E-2</v>
      </c>
      <c r="L83" s="41">
        <v>14.180000000000001</v>
      </c>
      <c r="M83" s="41">
        <v>4.4000000000000004</v>
      </c>
      <c r="N83" s="41">
        <v>5.1400000000000006</v>
      </c>
      <c r="O83" s="41">
        <v>0.95199999999999996</v>
      </c>
    </row>
    <row r="84" spans="1:17" ht="36">
      <c r="A84" s="55" t="s">
        <v>40</v>
      </c>
      <c r="B84" s="16" t="s">
        <v>32</v>
      </c>
      <c r="C84" s="1">
        <v>20</v>
      </c>
      <c r="D84" s="10">
        <v>1.5199999999999998</v>
      </c>
      <c r="E84" s="10">
        <v>0.15999999999999998</v>
      </c>
      <c r="F84" s="10">
        <v>9.8399999999999981</v>
      </c>
      <c r="G84" s="12">
        <v>47</v>
      </c>
      <c r="H84" s="10">
        <v>2.2000000000000002E-2</v>
      </c>
      <c r="I84" s="11">
        <v>0</v>
      </c>
      <c r="J84" s="11">
        <v>0</v>
      </c>
      <c r="K84" s="10">
        <v>0.22</v>
      </c>
      <c r="L84" s="10">
        <v>4</v>
      </c>
      <c r="M84" s="10">
        <v>13</v>
      </c>
      <c r="N84" s="10">
        <v>2.7999999999999994</v>
      </c>
      <c r="O84" s="10">
        <v>0.22</v>
      </c>
    </row>
    <row r="85" spans="1:17" ht="36">
      <c r="A85" s="55" t="s">
        <v>39</v>
      </c>
      <c r="B85" s="16" t="s">
        <v>33</v>
      </c>
      <c r="C85" s="17">
        <v>25</v>
      </c>
      <c r="D85" s="39">
        <v>1.6500000000000001</v>
      </c>
      <c r="E85" s="39">
        <v>0.3</v>
      </c>
      <c r="F85" s="39">
        <v>9.9</v>
      </c>
      <c r="G85" s="39">
        <v>49.5</v>
      </c>
      <c r="H85" s="39">
        <v>4.2500000000000003E-2</v>
      </c>
      <c r="I85" s="39">
        <v>0</v>
      </c>
      <c r="J85" s="39">
        <v>0</v>
      </c>
      <c r="K85" s="39">
        <v>0.35</v>
      </c>
      <c r="L85" s="39">
        <v>7.2500000000000009</v>
      </c>
      <c r="M85" s="39">
        <v>37.5</v>
      </c>
      <c r="N85" s="39">
        <v>11.75</v>
      </c>
      <c r="O85" s="39">
        <v>0.97500000000000009</v>
      </c>
    </row>
    <row r="86" spans="1:17" ht="15.75">
      <c r="A86" s="21"/>
      <c r="B86" s="19" t="s">
        <v>15</v>
      </c>
      <c r="C86" s="20">
        <v>628</v>
      </c>
      <c r="D86" s="26">
        <f t="shared" ref="D86:O86" si="3">D80+D81+D82+D83+D84+D85</f>
        <v>18.462</v>
      </c>
      <c r="E86" s="26">
        <f t="shared" si="3"/>
        <v>18.624000000000002</v>
      </c>
      <c r="F86" s="26">
        <f t="shared" si="3"/>
        <v>73.184999999999988</v>
      </c>
      <c r="G86" s="26">
        <f t="shared" si="3"/>
        <v>534.84</v>
      </c>
      <c r="H86" s="26">
        <f t="shared" si="3"/>
        <v>0.32690000000000002</v>
      </c>
      <c r="I86" s="26">
        <f t="shared" si="3"/>
        <v>43.2926</v>
      </c>
      <c r="J86" s="26">
        <f t="shared" si="3"/>
        <v>17.82</v>
      </c>
      <c r="K86" s="26">
        <f t="shared" si="3"/>
        <v>18.815000000000001</v>
      </c>
      <c r="L86" s="26">
        <f t="shared" si="3"/>
        <v>143.078</v>
      </c>
      <c r="M86" s="26">
        <f t="shared" si="3"/>
        <v>351.24699999999996</v>
      </c>
      <c r="N86" s="26">
        <f t="shared" si="3"/>
        <v>117.521</v>
      </c>
      <c r="O86" s="26">
        <f t="shared" si="3"/>
        <v>5.1349999999999998</v>
      </c>
      <c r="P86" s="201">
        <v>0.2</v>
      </c>
      <c r="Q86" s="76">
        <v>0.2</v>
      </c>
    </row>
    <row r="87" spans="1:17" ht="15.75">
      <c r="A87" s="47"/>
      <c r="B87" s="48"/>
      <c r="C87" s="49"/>
      <c r="D87" s="50"/>
      <c r="E87" s="50"/>
      <c r="F87" s="50"/>
      <c r="G87" s="50"/>
      <c r="H87" s="50"/>
      <c r="I87" s="50"/>
      <c r="J87" s="50"/>
      <c r="K87" s="50"/>
      <c r="L87" s="50"/>
      <c r="M87" s="50"/>
      <c r="N87" s="50"/>
      <c r="O87" s="50"/>
    </row>
    <row r="88" spans="1:17" ht="15.75">
      <c r="A88" s="102"/>
      <c r="B88" s="230" t="s">
        <v>20</v>
      </c>
      <c r="C88" s="230"/>
      <c r="D88" s="230"/>
      <c r="E88" s="230"/>
      <c r="F88" s="230"/>
      <c r="G88" s="230"/>
      <c r="H88" s="230"/>
      <c r="I88" s="230"/>
      <c r="J88" s="230"/>
      <c r="K88" s="230"/>
      <c r="L88" s="230"/>
      <c r="M88" s="230"/>
      <c r="N88" s="230"/>
      <c r="O88" s="230"/>
    </row>
    <row r="89" spans="1:17" ht="36">
      <c r="A89" s="55" t="s">
        <v>74</v>
      </c>
      <c r="B89" s="86" t="s">
        <v>75</v>
      </c>
      <c r="C89" s="25">
        <v>100</v>
      </c>
      <c r="D89" s="25">
        <v>1.2330000000000001</v>
      </c>
      <c r="E89" s="25">
        <v>9.4E-2</v>
      </c>
      <c r="F89" s="25">
        <v>11.476000000000001</v>
      </c>
      <c r="G89" s="25">
        <v>81.7</v>
      </c>
      <c r="H89" s="25">
        <v>5.6999999999999995E-2</v>
      </c>
      <c r="I89" s="25">
        <v>3.3600000000000003</v>
      </c>
      <c r="J89" s="25">
        <v>0</v>
      </c>
      <c r="K89" s="25">
        <v>13.4</v>
      </c>
      <c r="L89" s="25">
        <v>25.760000000000005</v>
      </c>
      <c r="M89" s="25">
        <v>52.765999999999998</v>
      </c>
      <c r="N89" s="25">
        <v>36.047000000000004</v>
      </c>
      <c r="O89" s="25">
        <v>0.66400000000000003</v>
      </c>
    </row>
    <row r="90" spans="1:17" ht="36.75">
      <c r="A90" s="4" t="s">
        <v>64</v>
      </c>
      <c r="B90" s="7" t="s">
        <v>141</v>
      </c>
      <c r="C90" s="2">
        <v>100</v>
      </c>
      <c r="D90" s="41">
        <v>12.76</v>
      </c>
      <c r="E90" s="41">
        <v>15.28</v>
      </c>
      <c r="F90" s="41">
        <v>13.08</v>
      </c>
      <c r="G90" s="41">
        <v>206</v>
      </c>
      <c r="H90" s="41">
        <v>0.06</v>
      </c>
      <c r="I90" s="41">
        <v>0</v>
      </c>
      <c r="J90" s="41">
        <v>0</v>
      </c>
      <c r="K90" s="41">
        <v>3.46</v>
      </c>
      <c r="L90" s="41">
        <v>10.42</v>
      </c>
      <c r="M90" s="41">
        <v>166.76</v>
      </c>
      <c r="N90" s="41">
        <v>30.6</v>
      </c>
      <c r="O90" s="41">
        <v>2.68</v>
      </c>
    </row>
    <row r="91" spans="1:17" ht="36.75">
      <c r="A91" s="4" t="s">
        <v>147</v>
      </c>
      <c r="B91" s="7" t="s">
        <v>146</v>
      </c>
      <c r="C91" s="2" t="s">
        <v>22</v>
      </c>
      <c r="D91" s="41">
        <v>4.33</v>
      </c>
      <c r="E91" s="41">
        <v>6.3220000000000001</v>
      </c>
      <c r="F91" s="41">
        <v>41.974000000000004</v>
      </c>
      <c r="G91" s="41">
        <v>229.6</v>
      </c>
      <c r="H91" s="41">
        <v>0.59400000000000008</v>
      </c>
      <c r="I91" s="41">
        <v>0</v>
      </c>
      <c r="J91" s="41">
        <v>20</v>
      </c>
      <c r="K91" s="41">
        <v>0.59000000000000008</v>
      </c>
      <c r="L91" s="41">
        <v>112.69200000000001</v>
      </c>
      <c r="M91" s="41">
        <v>254.49000000000004</v>
      </c>
      <c r="N91" s="41">
        <v>74.034000000000006</v>
      </c>
      <c r="O91" s="41">
        <v>5.6260000000000003</v>
      </c>
    </row>
    <row r="92" spans="1:17" ht="36.75">
      <c r="A92" s="4" t="s">
        <v>43</v>
      </c>
      <c r="B92" s="16" t="s">
        <v>156</v>
      </c>
      <c r="C92" s="18" t="s">
        <v>157</v>
      </c>
      <c r="D92" s="39">
        <v>0.09</v>
      </c>
      <c r="E92" s="39">
        <v>0.02</v>
      </c>
      <c r="F92" s="39">
        <v>11.91</v>
      </c>
      <c r="G92" s="39">
        <v>48.15</v>
      </c>
      <c r="H92" s="39"/>
      <c r="I92" s="39">
        <v>0.03</v>
      </c>
      <c r="J92" s="39"/>
      <c r="K92" s="39"/>
      <c r="L92" s="39">
        <v>11.25</v>
      </c>
      <c r="M92" s="39">
        <v>2.95</v>
      </c>
      <c r="N92" s="39">
        <v>1.7</v>
      </c>
      <c r="O92" s="39">
        <v>0.28999999999999998</v>
      </c>
    </row>
    <row r="93" spans="1:17" ht="36">
      <c r="A93" s="55" t="s">
        <v>40</v>
      </c>
      <c r="B93" s="7" t="s">
        <v>32</v>
      </c>
      <c r="C93" s="1">
        <v>20</v>
      </c>
      <c r="D93" s="10">
        <v>1.5199999999999998</v>
      </c>
      <c r="E93" s="10">
        <v>0.15999999999999998</v>
      </c>
      <c r="F93" s="10">
        <v>9.8399999999999981</v>
      </c>
      <c r="G93" s="12">
        <v>47</v>
      </c>
      <c r="H93" s="10">
        <v>2.2000000000000002E-2</v>
      </c>
      <c r="I93" s="11">
        <v>0</v>
      </c>
      <c r="J93" s="11">
        <v>0</v>
      </c>
      <c r="K93" s="10">
        <v>0.22</v>
      </c>
      <c r="L93" s="10">
        <v>4</v>
      </c>
      <c r="M93" s="10">
        <v>13</v>
      </c>
      <c r="N93" s="10">
        <v>2.7999999999999994</v>
      </c>
      <c r="O93" s="10">
        <v>0.22</v>
      </c>
    </row>
    <row r="94" spans="1:17" ht="36">
      <c r="A94" s="55" t="s">
        <v>39</v>
      </c>
      <c r="B94" s="7" t="s">
        <v>33</v>
      </c>
      <c r="C94" s="1">
        <v>30</v>
      </c>
      <c r="D94" s="41">
        <v>1.9800000000000002</v>
      </c>
      <c r="E94" s="41">
        <v>0.36</v>
      </c>
      <c r="F94" s="41">
        <v>11.88</v>
      </c>
      <c r="G94" s="41">
        <v>59.4</v>
      </c>
      <c r="H94" s="41">
        <v>5.1000000000000004E-2</v>
      </c>
      <c r="I94" s="41">
        <v>0</v>
      </c>
      <c r="J94" s="41">
        <v>0</v>
      </c>
      <c r="K94" s="41">
        <v>0.42</v>
      </c>
      <c r="L94" s="41">
        <v>8.7000000000000011</v>
      </c>
      <c r="M94" s="41">
        <v>45</v>
      </c>
      <c r="N94" s="41">
        <v>14.1</v>
      </c>
      <c r="O94" s="41">
        <v>1.1700000000000002</v>
      </c>
    </row>
    <row r="95" spans="1:17" ht="15.75">
      <c r="A95" s="21"/>
      <c r="B95" s="19" t="s">
        <v>15</v>
      </c>
      <c r="C95" s="20">
        <v>635</v>
      </c>
      <c r="D95" s="26">
        <f>SUM(D89:D94)</f>
        <v>21.913</v>
      </c>
      <c r="E95" s="26">
        <f t="shared" ref="E95:O95" si="4">SUM(E89:E94)</f>
        <v>22.235999999999997</v>
      </c>
      <c r="F95" s="26">
        <f t="shared" si="4"/>
        <v>100.16</v>
      </c>
      <c r="G95" s="26">
        <f t="shared" si="4"/>
        <v>671.84999999999991</v>
      </c>
      <c r="H95" s="26">
        <f t="shared" si="4"/>
        <v>0.78400000000000014</v>
      </c>
      <c r="I95" s="26">
        <f t="shared" si="4"/>
        <v>3.39</v>
      </c>
      <c r="J95" s="26">
        <f t="shared" si="4"/>
        <v>20</v>
      </c>
      <c r="K95" s="26">
        <f t="shared" si="4"/>
        <v>18.09</v>
      </c>
      <c r="L95" s="26">
        <f t="shared" si="4"/>
        <v>172.822</v>
      </c>
      <c r="M95" s="26">
        <f t="shared" si="4"/>
        <v>534.96600000000001</v>
      </c>
      <c r="N95" s="26">
        <f t="shared" si="4"/>
        <v>159.28100000000001</v>
      </c>
      <c r="O95" s="26">
        <f t="shared" si="4"/>
        <v>10.65</v>
      </c>
      <c r="P95" s="201">
        <v>0.25</v>
      </c>
      <c r="Q95" s="76">
        <v>0.25</v>
      </c>
    </row>
    <row r="98" spans="1:17" ht="15.75">
      <c r="A98" s="102"/>
      <c r="B98" s="230" t="s">
        <v>21</v>
      </c>
      <c r="C98" s="230"/>
      <c r="D98" s="230"/>
      <c r="E98" s="230"/>
      <c r="F98" s="230"/>
      <c r="G98" s="230"/>
      <c r="H98" s="230"/>
      <c r="I98" s="230"/>
      <c r="J98" s="230"/>
      <c r="K98" s="230"/>
      <c r="L98" s="230"/>
      <c r="M98" s="230"/>
      <c r="N98" s="230"/>
      <c r="O98" s="230"/>
    </row>
    <row r="99" spans="1:17" ht="36.75">
      <c r="A99" s="4" t="s">
        <v>38</v>
      </c>
      <c r="B99" s="16" t="s">
        <v>35</v>
      </c>
      <c r="C99" s="17">
        <v>100</v>
      </c>
      <c r="D99" s="39">
        <v>0.4</v>
      </c>
      <c r="E99" s="39">
        <v>0.4</v>
      </c>
      <c r="F99" s="39">
        <v>9.8000000000000007</v>
      </c>
      <c r="G99" s="39">
        <v>47</v>
      </c>
      <c r="H99" s="39">
        <v>0.03</v>
      </c>
      <c r="I99" s="39">
        <v>10</v>
      </c>
      <c r="J99" s="39"/>
      <c r="K99" s="39">
        <v>0.2</v>
      </c>
      <c r="L99" s="39">
        <v>16</v>
      </c>
      <c r="M99" s="39">
        <v>11</v>
      </c>
      <c r="N99" s="39">
        <v>9</v>
      </c>
      <c r="O99" s="39">
        <v>2.2000000000000002</v>
      </c>
    </row>
    <row r="100" spans="1:17" ht="36.75">
      <c r="A100" s="4" t="s">
        <v>52</v>
      </c>
      <c r="B100" s="16" t="s">
        <v>51</v>
      </c>
      <c r="C100" s="17">
        <v>10</v>
      </c>
      <c r="D100" s="39">
        <v>2.0299999999999998</v>
      </c>
      <c r="E100" s="39">
        <v>2.63</v>
      </c>
      <c r="F100" s="39">
        <v>0</v>
      </c>
      <c r="G100" s="39">
        <v>34.333333333333336</v>
      </c>
      <c r="H100" s="39">
        <v>3.3333333333333335E-3</v>
      </c>
      <c r="I100" s="39">
        <v>6.9999999999999993E-2</v>
      </c>
      <c r="J100" s="39">
        <v>21</v>
      </c>
      <c r="K100" s="39">
        <v>0.04</v>
      </c>
      <c r="L100" s="39">
        <v>100</v>
      </c>
      <c r="M100" s="39">
        <v>60</v>
      </c>
      <c r="N100" s="39">
        <v>5.5</v>
      </c>
      <c r="O100" s="39">
        <v>6.9999999999999993E-2</v>
      </c>
    </row>
    <row r="101" spans="1:17" ht="36.75">
      <c r="A101" s="4" t="s">
        <v>148</v>
      </c>
      <c r="B101" s="16" t="s">
        <v>149</v>
      </c>
      <c r="C101" s="27" t="s">
        <v>143</v>
      </c>
      <c r="D101" s="39">
        <v>16.486601941747601</v>
      </c>
      <c r="E101" s="23">
        <v>19.193106796116499</v>
      </c>
      <c r="F101" s="23">
        <v>54.002038834951499</v>
      </c>
      <c r="G101" s="24">
        <v>432.02912621359201</v>
      </c>
      <c r="H101" s="23">
        <v>0.1650485436893204</v>
      </c>
      <c r="I101" s="23">
        <v>0.37864077669902912</v>
      </c>
      <c r="J101" s="23">
        <v>41.067961165048544</v>
      </c>
      <c r="K101" s="25">
        <v>1.456310679611654E-3</v>
      </c>
      <c r="L101" s="23">
        <v>23.714563106796117</v>
      </c>
      <c r="M101" s="23">
        <v>124.50970873786406</v>
      </c>
      <c r="N101" s="23">
        <v>36.097087378640772</v>
      </c>
      <c r="O101" s="23">
        <v>0.94203883495145624</v>
      </c>
    </row>
    <row r="102" spans="1:17" ht="36.75">
      <c r="A102" s="4" t="s">
        <v>43</v>
      </c>
      <c r="B102" s="16" t="s">
        <v>30</v>
      </c>
      <c r="C102" s="18" t="s">
        <v>76</v>
      </c>
      <c r="D102" s="39">
        <v>7.0000000000000007E-2</v>
      </c>
      <c r="E102" s="39">
        <v>0.02</v>
      </c>
      <c r="F102" s="39">
        <v>10</v>
      </c>
      <c r="G102" s="39">
        <v>40</v>
      </c>
      <c r="H102" s="39"/>
      <c r="I102" s="39">
        <v>0.03</v>
      </c>
      <c r="J102" s="39"/>
      <c r="K102" s="39"/>
      <c r="L102" s="39">
        <v>10.95</v>
      </c>
      <c r="M102" s="39">
        <v>2.8</v>
      </c>
      <c r="N102" s="39">
        <v>1.4</v>
      </c>
      <c r="O102" s="39">
        <v>0.26</v>
      </c>
    </row>
    <row r="103" spans="1:17" ht="36.75">
      <c r="A103" s="4" t="s">
        <v>40</v>
      </c>
      <c r="B103" s="28" t="s">
        <v>32</v>
      </c>
      <c r="C103" s="18">
        <v>40</v>
      </c>
      <c r="D103" s="39">
        <v>3.0399999999999996</v>
      </c>
      <c r="E103" s="39">
        <v>0.31999999999999995</v>
      </c>
      <c r="F103" s="39">
        <v>19.679999999999996</v>
      </c>
      <c r="G103" s="39">
        <v>94</v>
      </c>
      <c r="H103" s="39">
        <v>4.4000000000000004E-2</v>
      </c>
      <c r="I103" s="39">
        <v>0</v>
      </c>
      <c r="J103" s="39">
        <v>0</v>
      </c>
      <c r="K103" s="39">
        <v>0.44000000000000006</v>
      </c>
      <c r="L103" s="39">
        <v>8</v>
      </c>
      <c r="M103" s="39">
        <v>26</v>
      </c>
      <c r="N103" s="39">
        <v>5.5999999999999988</v>
      </c>
      <c r="O103" s="39">
        <v>0.44000000000000006</v>
      </c>
    </row>
    <row r="104" spans="1:17" ht="15.75">
      <c r="A104" s="21"/>
      <c r="B104" s="29" t="s">
        <v>15</v>
      </c>
      <c r="C104" s="20">
        <v>550</v>
      </c>
      <c r="D104" s="26">
        <f>SUM(D99:D103)</f>
        <v>22.0266019417476</v>
      </c>
      <c r="E104" s="26">
        <f t="shared" ref="E104:O104" si="5">SUM(E99:E103)</f>
        <v>22.5631067961165</v>
      </c>
      <c r="F104" s="26">
        <f t="shared" si="5"/>
        <v>93.482038834951496</v>
      </c>
      <c r="G104" s="26">
        <f t="shared" si="5"/>
        <v>647.36245954692538</v>
      </c>
      <c r="H104" s="26">
        <f t="shared" si="5"/>
        <v>0.24238187702265374</v>
      </c>
      <c r="I104" s="26">
        <f t="shared" si="5"/>
        <v>10.478640776699029</v>
      </c>
      <c r="J104" s="26">
        <f t="shared" si="5"/>
        <v>62.067961165048544</v>
      </c>
      <c r="K104" s="26">
        <f t="shared" si="5"/>
        <v>0.68145631067961177</v>
      </c>
      <c r="L104" s="26">
        <f t="shared" si="5"/>
        <v>158.66456310679609</v>
      </c>
      <c r="M104" s="26">
        <f t="shared" si="5"/>
        <v>224.30970873786407</v>
      </c>
      <c r="N104" s="26">
        <f t="shared" si="5"/>
        <v>57.597087378640772</v>
      </c>
      <c r="O104" s="26">
        <f t="shared" si="5"/>
        <v>3.9120388349514559</v>
      </c>
      <c r="P104" s="201">
        <v>0.25</v>
      </c>
      <c r="Q104" s="76">
        <v>0.25</v>
      </c>
    </row>
    <row r="105" spans="1:17" ht="15.75">
      <c r="A105" s="31"/>
      <c r="B105" s="32"/>
      <c r="C105" s="33"/>
      <c r="D105" s="34"/>
      <c r="E105" s="34"/>
      <c r="F105" s="34"/>
      <c r="G105" s="35"/>
      <c r="H105" s="34"/>
      <c r="I105" s="34"/>
      <c r="J105" s="34"/>
      <c r="K105" s="35"/>
      <c r="L105" s="34"/>
      <c r="M105" s="34"/>
      <c r="N105" s="34"/>
      <c r="O105" s="34"/>
    </row>
    <row r="106" spans="1:17" ht="15.75">
      <c r="A106" s="31"/>
      <c r="B106" s="32"/>
      <c r="C106" s="33"/>
      <c r="D106" s="34"/>
      <c r="E106" s="34"/>
      <c r="F106" s="34"/>
      <c r="G106" s="35"/>
      <c r="H106" s="34"/>
      <c r="I106" s="34"/>
      <c r="J106" s="34"/>
      <c r="K106" s="35"/>
      <c r="L106" s="34"/>
      <c r="M106" s="34"/>
      <c r="N106" s="34"/>
      <c r="O106" s="34"/>
    </row>
    <row r="107" spans="1:17" ht="15.75">
      <c r="A107" s="31"/>
      <c r="B107" s="32"/>
      <c r="C107" s="33"/>
      <c r="D107" s="34"/>
      <c r="E107" s="34"/>
      <c r="F107" s="34"/>
      <c r="G107" s="34"/>
      <c r="H107" s="34"/>
      <c r="I107" s="34"/>
      <c r="J107" s="34"/>
      <c r="K107" s="34"/>
      <c r="L107" s="34"/>
      <c r="M107" s="34"/>
      <c r="N107" s="34"/>
      <c r="O107" s="34"/>
    </row>
    <row r="108" spans="1:17" ht="15.75">
      <c r="A108" s="31"/>
      <c r="B108" s="32"/>
      <c r="C108" s="33"/>
      <c r="D108" s="34"/>
      <c r="E108" s="34"/>
      <c r="F108" s="34"/>
      <c r="G108" s="34"/>
      <c r="H108" s="34"/>
      <c r="I108" s="34"/>
      <c r="J108" s="34"/>
      <c r="K108" s="34"/>
      <c r="L108" s="34"/>
      <c r="M108" s="34"/>
      <c r="N108" s="34"/>
      <c r="O108" s="34"/>
    </row>
    <row r="109" spans="1:17" ht="15.75">
      <c r="A109" s="31"/>
      <c r="B109" s="32"/>
      <c r="C109" s="33"/>
      <c r="D109" s="34"/>
      <c r="E109" s="34"/>
      <c r="F109" s="34"/>
      <c r="G109" s="35"/>
      <c r="H109" s="34"/>
      <c r="I109" s="34"/>
      <c r="J109" s="34"/>
      <c r="K109" s="35"/>
      <c r="L109" s="34"/>
      <c r="M109" s="34"/>
      <c r="N109" s="34"/>
      <c r="O109" s="34"/>
    </row>
    <row r="111" spans="1:17" ht="25.5">
      <c r="A111" s="155" t="s">
        <v>26</v>
      </c>
      <c r="B111" s="156" t="s">
        <v>0</v>
      </c>
      <c r="C111" s="156" t="s">
        <v>28</v>
      </c>
      <c r="D111" s="157" t="s">
        <v>1</v>
      </c>
      <c r="E111" s="157" t="s">
        <v>2</v>
      </c>
      <c r="F111" s="157" t="s">
        <v>3</v>
      </c>
      <c r="G111" s="157" t="s">
        <v>4</v>
      </c>
      <c r="H111" s="157" t="s">
        <v>5</v>
      </c>
      <c r="I111" s="157" t="s">
        <v>6</v>
      </c>
      <c r="J111" s="157" t="s">
        <v>7</v>
      </c>
      <c r="K111" s="157" t="s">
        <v>8</v>
      </c>
      <c r="L111" s="157" t="s">
        <v>9</v>
      </c>
      <c r="M111" s="157" t="s">
        <v>10</v>
      </c>
      <c r="N111" s="157" t="s">
        <v>11</v>
      </c>
      <c r="O111" s="157" t="s">
        <v>12</v>
      </c>
    </row>
    <row r="112" spans="1:17" ht="15.75">
      <c r="A112" s="158"/>
      <c r="B112" s="247" t="s">
        <v>13</v>
      </c>
      <c r="C112" s="247"/>
      <c r="D112" s="247"/>
      <c r="E112" s="247"/>
      <c r="F112" s="247"/>
      <c r="G112" s="247"/>
      <c r="H112" s="247"/>
      <c r="I112" s="247"/>
      <c r="J112" s="247"/>
      <c r="K112" s="247"/>
      <c r="L112" s="247"/>
      <c r="M112" s="247"/>
      <c r="N112" s="247"/>
      <c r="O112" s="247"/>
    </row>
    <row r="113" spans="1:17" ht="15.75">
      <c r="A113" s="158"/>
      <c r="B113" s="247" t="s">
        <v>14</v>
      </c>
      <c r="C113" s="247"/>
      <c r="D113" s="247"/>
      <c r="E113" s="247"/>
      <c r="F113" s="247"/>
      <c r="G113" s="247"/>
      <c r="H113" s="247"/>
      <c r="I113" s="247"/>
      <c r="J113" s="247"/>
      <c r="K113" s="247"/>
      <c r="L113" s="247"/>
      <c r="M113" s="247"/>
      <c r="N113" s="247"/>
      <c r="O113" s="247"/>
      <c r="Q113" s="76"/>
    </row>
    <row r="114" spans="1:17" ht="36">
      <c r="A114" s="159" t="s">
        <v>70</v>
      </c>
      <c r="B114" s="160" t="s">
        <v>122</v>
      </c>
      <c r="C114" s="161" t="s">
        <v>29</v>
      </c>
      <c r="D114" s="162">
        <v>9.17</v>
      </c>
      <c r="E114" s="162">
        <v>15.515555555555556</v>
      </c>
      <c r="F114" s="162">
        <v>0</v>
      </c>
      <c r="G114" s="163">
        <v>210.4</v>
      </c>
      <c r="H114" s="162">
        <v>8.0000000000000016E-2</v>
      </c>
      <c r="I114" s="162">
        <v>2.7</v>
      </c>
      <c r="J114" s="164">
        <v>107.19999999999997</v>
      </c>
      <c r="K114" s="162">
        <v>2.12</v>
      </c>
      <c r="L114" s="162">
        <v>54.100000000000009</v>
      </c>
      <c r="M114" s="162">
        <v>190.58</v>
      </c>
      <c r="N114" s="162">
        <v>24.92</v>
      </c>
      <c r="O114" s="162">
        <v>2.2000000000000002</v>
      </c>
      <c r="Q114" s="76"/>
    </row>
    <row r="115" spans="1:17" ht="36.75">
      <c r="A115" s="165" t="s">
        <v>47</v>
      </c>
      <c r="B115" s="160" t="s">
        <v>73</v>
      </c>
      <c r="C115" s="161" t="s">
        <v>121</v>
      </c>
      <c r="D115" s="162">
        <v>6.12</v>
      </c>
      <c r="E115" s="162">
        <v>2.98</v>
      </c>
      <c r="F115" s="162">
        <v>40.347000000000001</v>
      </c>
      <c r="G115" s="166">
        <v>207.04</v>
      </c>
      <c r="H115" s="162">
        <v>6.8399999999999989E-2</v>
      </c>
      <c r="I115" s="162">
        <v>0</v>
      </c>
      <c r="J115" s="162">
        <v>12</v>
      </c>
      <c r="K115" s="164">
        <v>0.96</v>
      </c>
      <c r="L115" s="162">
        <v>14.15</v>
      </c>
      <c r="M115" s="162">
        <v>45.5</v>
      </c>
      <c r="N115" s="162">
        <v>10.342799999999999</v>
      </c>
      <c r="O115" s="162">
        <v>1.0229999999999999</v>
      </c>
      <c r="Q115" s="76"/>
    </row>
    <row r="116" spans="1:17" ht="36.75">
      <c r="A116" s="165" t="s">
        <v>43</v>
      </c>
      <c r="B116" s="167" t="s">
        <v>65</v>
      </c>
      <c r="C116" s="168" t="s">
        <v>66</v>
      </c>
      <c r="D116" s="162">
        <v>0.11</v>
      </c>
      <c r="E116" s="162">
        <v>0.06</v>
      </c>
      <c r="F116" s="162">
        <v>10.99</v>
      </c>
      <c r="G116" s="166">
        <v>45.05</v>
      </c>
      <c r="H116" s="162">
        <v>3.0000000000000001E-3</v>
      </c>
      <c r="I116" s="162">
        <v>1.03</v>
      </c>
      <c r="J116" s="162"/>
      <c r="K116" s="162">
        <v>0.02</v>
      </c>
      <c r="L116" s="162">
        <v>12.7</v>
      </c>
      <c r="M116" s="162">
        <v>3.9</v>
      </c>
      <c r="N116" s="162">
        <v>2.2999999999999998</v>
      </c>
      <c r="O116" s="162">
        <v>0.5</v>
      </c>
      <c r="Q116" s="76"/>
    </row>
    <row r="117" spans="1:17" ht="36">
      <c r="A117" s="159" t="s">
        <v>40</v>
      </c>
      <c r="B117" s="167" t="s">
        <v>32</v>
      </c>
      <c r="C117" s="169">
        <v>40</v>
      </c>
      <c r="D117" s="162">
        <v>1.5199999999999998</v>
      </c>
      <c r="E117" s="162">
        <v>0.15999999999999998</v>
      </c>
      <c r="F117" s="162">
        <v>9.8399999999999981</v>
      </c>
      <c r="G117" s="166">
        <v>47</v>
      </c>
      <c r="H117" s="162">
        <v>2.2000000000000002E-2</v>
      </c>
      <c r="I117" s="164">
        <v>0</v>
      </c>
      <c r="J117" s="164">
        <v>0</v>
      </c>
      <c r="K117" s="162">
        <v>0.22</v>
      </c>
      <c r="L117" s="162">
        <v>4</v>
      </c>
      <c r="M117" s="162">
        <v>13</v>
      </c>
      <c r="N117" s="162">
        <v>2.7999999999999994</v>
      </c>
      <c r="O117" s="162">
        <v>0.22</v>
      </c>
      <c r="Q117" s="76"/>
    </row>
    <row r="118" spans="1:17" ht="36">
      <c r="A118" s="159" t="s">
        <v>39</v>
      </c>
      <c r="B118" s="167" t="s">
        <v>33</v>
      </c>
      <c r="C118" s="169">
        <v>30</v>
      </c>
      <c r="D118" s="162">
        <v>1.9800000000000002</v>
      </c>
      <c r="E118" s="162">
        <v>0.36</v>
      </c>
      <c r="F118" s="162">
        <v>11.88</v>
      </c>
      <c r="G118" s="166">
        <v>59.4</v>
      </c>
      <c r="H118" s="162">
        <v>5.1000000000000004E-2</v>
      </c>
      <c r="I118" s="164">
        <v>0</v>
      </c>
      <c r="J118" s="164">
        <v>0</v>
      </c>
      <c r="K118" s="162">
        <v>0.42</v>
      </c>
      <c r="L118" s="162">
        <v>8.7000000000000011</v>
      </c>
      <c r="M118" s="162">
        <v>45</v>
      </c>
      <c r="N118" s="162">
        <v>14.1</v>
      </c>
      <c r="O118" s="162">
        <v>1.1700000000000002</v>
      </c>
      <c r="Q118" s="76"/>
    </row>
    <row r="119" spans="1:17" ht="15.75">
      <c r="A119" s="155"/>
      <c r="B119" s="170" t="s">
        <v>15</v>
      </c>
      <c r="C119" s="171">
        <v>553</v>
      </c>
      <c r="D119" s="172">
        <f>SUM(D114:D118)</f>
        <v>18.899999999999999</v>
      </c>
      <c r="E119" s="172">
        <f t="shared" ref="E119:O119" si="6">SUM(E114:E118)</f>
        <v>19.075555555555553</v>
      </c>
      <c r="F119" s="172">
        <f t="shared" si="6"/>
        <v>73.057000000000002</v>
      </c>
      <c r="G119" s="172">
        <f t="shared" si="6"/>
        <v>568.89</v>
      </c>
      <c r="H119" s="172">
        <f t="shared" si="6"/>
        <v>0.22439999999999999</v>
      </c>
      <c r="I119" s="172">
        <f t="shared" si="6"/>
        <v>3.7300000000000004</v>
      </c>
      <c r="J119" s="172">
        <f t="shared" si="6"/>
        <v>119.19999999999997</v>
      </c>
      <c r="K119" s="172">
        <f t="shared" si="6"/>
        <v>3.74</v>
      </c>
      <c r="L119" s="172">
        <f t="shared" si="6"/>
        <v>93.65000000000002</v>
      </c>
      <c r="M119" s="172">
        <f t="shared" si="6"/>
        <v>297.98</v>
      </c>
      <c r="N119" s="172">
        <f t="shared" si="6"/>
        <v>54.462799999999994</v>
      </c>
      <c r="O119" s="172">
        <f t="shared" si="6"/>
        <v>5.1130000000000004</v>
      </c>
      <c r="P119" s="201">
        <v>0.2</v>
      </c>
      <c r="Q119" s="76">
        <v>0.2</v>
      </c>
    </row>
    <row r="120" spans="1:17" ht="15.75">
      <c r="A120" s="79"/>
      <c r="B120" s="80"/>
      <c r="C120" s="81"/>
      <c r="D120" s="82"/>
      <c r="E120" s="82"/>
      <c r="F120" s="82"/>
      <c r="G120" s="82"/>
      <c r="H120" s="82"/>
      <c r="I120" s="82"/>
      <c r="J120" s="82"/>
      <c r="K120" s="82"/>
      <c r="L120" s="82"/>
      <c r="M120" s="82"/>
      <c r="N120" s="82"/>
      <c r="O120" s="83"/>
      <c r="Q120" s="76"/>
    </row>
    <row r="121" spans="1:17" ht="15.75">
      <c r="A121" s="105"/>
      <c r="B121" s="229" t="s">
        <v>88</v>
      </c>
      <c r="C121" s="229"/>
      <c r="D121" s="229"/>
      <c r="E121" s="229"/>
      <c r="F121" s="229"/>
      <c r="G121" s="229"/>
      <c r="H121" s="229"/>
      <c r="I121" s="229"/>
      <c r="J121" s="229"/>
      <c r="K121" s="229"/>
      <c r="L121" s="229"/>
      <c r="M121" s="229"/>
      <c r="N121" s="229"/>
      <c r="O121" s="229"/>
      <c r="Q121" s="76"/>
    </row>
    <row r="122" spans="1:17" ht="36">
      <c r="A122" s="55" t="s">
        <v>161</v>
      </c>
      <c r="B122" s="7" t="s">
        <v>197</v>
      </c>
      <c r="C122" s="3">
        <v>60</v>
      </c>
      <c r="D122" s="10">
        <v>7.0299999999999994</v>
      </c>
      <c r="E122" s="41">
        <v>7.94</v>
      </c>
      <c r="F122" s="10">
        <v>19.75</v>
      </c>
      <c r="G122" s="12">
        <v>178.5</v>
      </c>
      <c r="H122" s="10">
        <v>5.1000000000000004E-2</v>
      </c>
      <c r="I122" s="11">
        <v>0.11</v>
      </c>
      <c r="J122" s="11">
        <v>51.5</v>
      </c>
      <c r="K122" s="10">
        <v>0.56000000000000005</v>
      </c>
      <c r="L122" s="10">
        <v>159.19999999999999</v>
      </c>
      <c r="M122" s="10">
        <v>117.5</v>
      </c>
      <c r="N122" s="10">
        <v>13.85</v>
      </c>
      <c r="O122" s="10">
        <v>0.56000000000000005</v>
      </c>
      <c r="Q122" s="76"/>
    </row>
    <row r="123" spans="1:17" ht="36">
      <c r="A123" s="55" t="s">
        <v>150</v>
      </c>
      <c r="B123" s="7" t="s">
        <v>144</v>
      </c>
      <c r="C123" s="3" t="s">
        <v>87</v>
      </c>
      <c r="D123" s="41">
        <v>13.33</v>
      </c>
      <c r="E123" s="41">
        <v>16.274999999999999</v>
      </c>
      <c r="F123" s="41">
        <v>43.58</v>
      </c>
      <c r="G123" s="41">
        <v>346.67</v>
      </c>
      <c r="H123" s="41">
        <v>2.4E-2</v>
      </c>
      <c r="I123" s="41">
        <v>18.77</v>
      </c>
      <c r="J123" s="41">
        <v>39</v>
      </c>
      <c r="K123" s="41">
        <v>0</v>
      </c>
      <c r="L123" s="41">
        <v>68.94</v>
      </c>
      <c r="M123" s="41">
        <v>172.79</v>
      </c>
      <c r="N123" s="41">
        <v>38.24</v>
      </c>
      <c r="O123" s="41">
        <v>2.2400000000000002</v>
      </c>
      <c r="Q123" s="76"/>
    </row>
    <row r="124" spans="1:17" ht="36">
      <c r="A124" s="55" t="s">
        <v>43</v>
      </c>
      <c r="B124" s="7" t="s">
        <v>156</v>
      </c>
      <c r="C124" s="2" t="s">
        <v>157</v>
      </c>
      <c r="D124" s="11">
        <v>0.09</v>
      </c>
      <c r="E124" s="11">
        <v>0.02</v>
      </c>
      <c r="F124" s="10">
        <v>11.91</v>
      </c>
      <c r="G124" s="12">
        <v>48.15</v>
      </c>
      <c r="H124" s="11"/>
      <c r="I124" s="11">
        <v>0.03</v>
      </c>
      <c r="J124" s="11"/>
      <c r="K124" s="11"/>
      <c r="L124" s="10">
        <v>11.25</v>
      </c>
      <c r="M124" s="11">
        <v>2.95</v>
      </c>
      <c r="N124" s="11">
        <v>1.7</v>
      </c>
      <c r="O124" s="10">
        <v>0.28999999999999998</v>
      </c>
      <c r="Q124" s="76"/>
    </row>
    <row r="125" spans="1:17" ht="36">
      <c r="A125" s="55" t="s">
        <v>40</v>
      </c>
      <c r="B125" s="7" t="s">
        <v>32</v>
      </c>
      <c r="C125" s="2">
        <v>20</v>
      </c>
      <c r="D125" s="11">
        <v>1.5199999999999998</v>
      </c>
      <c r="E125" s="11">
        <v>0.15999999999999998</v>
      </c>
      <c r="F125" s="10">
        <v>9.8399999999999981</v>
      </c>
      <c r="G125" s="12">
        <v>47</v>
      </c>
      <c r="H125" s="11">
        <v>2.2000000000000002E-2</v>
      </c>
      <c r="I125" s="11">
        <v>0</v>
      </c>
      <c r="J125" s="11">
        <v>0</v>
      </c>
      <c r="K125" s="11">
        <v>0.22</v>
      </c>
      <c r="L125" s="10">
        <v>4</v>
      </c>
      <c r="M125" s="11">
        <v>13</v>
      </c>
      <c r="N125" s="11">
        <v>2.7999999999999994</v>
      </c>
      <c r="O125" s="10">
        <v>0.22</v>
      </c>
      <c r="Q125" s="76"/>
    </row>
    <row r="126" spans="1:17" ht="36">
      <c r="A126" s="55" t="s">
        <v>39</v>
      </c>
      <c r="B126" s="16" t="s">
        <v>33</v>
      </c>
      <c r="C126" s="1">
        <v>20</v>
      </c>
      <c r="D126" s="10">
        <v>1.32</v>
      </c>
      <c r="E126" s="10">
        <v>0.24</v>
      </c>
      <c r="F126" s="10">
        <v>7.9200000000000008</v>
      </c>
      <c r="G126" s="12">
        <v>39.6</v>
      </c>
      <c r="H126" s="10">
        <v>3.4000000000000002E-2</v>
      </c>
      <c r="I126" s="11">
        <v>0</v>
      </c>
      <c r="J126" s="11">
        <v>0</v>
      </c>
      <c r="K126" s="10">
        <v>0.27999999999999997</v>
      </c>
      <c r="L126" s="10">
        <v>5.8000000000000007</v>
      </c>
      <c r="M126" s="10">
        <v>30</v>
      </c>
      <c r="N126" s="10">
        <v>9.4</v>
      </c>
      <c r="O126" s="10">
        <v>0.78</v>
      </c>
      <c r="Q126" s="76"/>
    </row>
    <row r="127" spans="1:17" ht="15.75">
      <c r="A127" s="6"/>
      <c r="B127" s="8" t="s">
        <v>15</v>
      </c>
      <c r="C127" s="9">
        <v>550</v>
      </c>
      <c r="D127" s="13">
        <f>SUM(D122:D126)</f>
        <v>23.29</v>
      </c>
      <c r="E127" s="13">
        <v>24.14</v>
      </c>
      <c r="F127" s="13">
        <f t="shared" ref="F127:O127" si="7">SUM(F122:F126)</f>
        <v>93</v>
      </c>
      <c r="G127" s="13">
        <f t="shared" si="7"/>
        <v>659.92000000000007</v>
      </c>
      <c r="H127" s="13">
        <f t="shared" si="7"/>
        <v>0.13100000000000001</v>
      </c>
      <c r="I127" s="13">
        <f t="shared" si="7"/>
        <v>18.91</v>
      </c>
      <c r="J127" s="13">
        <f t="shared" si="7"/>
        <v>90.5</v>
      </c>
      <c r="K127" s="13">
        <f t="shared" si="7"/>
        <v>1.06</v>
      </c>
      <c r="L127" s="13">
        <f t="shared" si="7"/>
        <v>249.19</v>
      </c>
      <c r="M127" s="13">
        <f t="shared" si="7"/>
        <v>336.23999999999995</v>
      </c>
      <c r="N127" s="13">
        <f t="shared" si="7"/>
        <v>65.990000000000009</v>
      </c>
      <c r="O127" s="13">
        <f t="shared" si="7"/>
        <v>4.0900000000000007</v>
      </c>
      <c r="P127" s="201">
        <v>0.25</v>
      </c>
      <c r="Q127" s="76">
        <v>0.25</v>
      </c>
    </row>
    <row r="128" spans="1:17" ht="15.75">
      <c r="A128" s="79"/>
      <c r="B128" s="80"/>
      <c r="C128" s="81"/>
      <c r="D128" s="82"/>
      <c r="E128" s="82"/>
      <c r="F128" s="82"/>
      <c r="G128" s="82"/>
      <c r="H128" s="82"/>
      <c r="I128" s="82"/>
      <c r="J128" s="82"/>
      <c r="K128" s="82"/>
      <c r="L128" s="82"/>
      <c r="M128" s="82"/>
      <c r="N128" s="82"/>
      <c r="O128" s="83"/>
      <c r="Q128" s="76"/>
    </row>
    <row r="129" spans="1:17" ht="15.75">
      <c r="A129" s="105"/>
      <c r="B129" s="229" t="s">
        <v>17</v>
      </c>
      <c r="C129" s="229"/>
      <c r="D129" s="229"/>
      <c r="E129" s="229"/>
      <c r="F129" s="229"/>
      <c r="G129" s="229"/>
      <c r="H129" s="229"/>
      <c r="I129" s="229"/>
      <c r="J129" s="229"/>
      <c r="K129" s="229"/>
      <c r="L129" s="229"/>
      <c r="M129" s="229"/>
      <c r="N129" s="229"/>
      <c r="O129" s="229"/>
      <c r="Q129" s="76"/>
    </row>
    <row r="130" spans="1:17" ht="38.25">
      <c r="A130" s="56" t="s">
        <v>80</v>
      </c>
      <c r="B130" s="98" t="s">
        <v>79</v>
      </c>
      <c r="C130" s="101">
        <v>100</v>
      </c>
      <c r="D130" s="99">
        <v>0.8448</v>
      </c>
      <c r="E130" s="100">
        <v>3.6071999999999997</v>
      </c>
      <c r="F130" s="100">
        <v>4.9559999999999995</v>
      </c>
      <c r="G130" s="99">
        <v>55.68</v>
      </c>
      <c r="H130" s="99">
        <v>1.0200000000000001E-2</v>
      </c>
      <c r="I130" s="99">
        <v>3.9899999999999998</v>
      </c>
      <c r="J130" s="99">
        <v>0</v>
      </c>
      <c r="K130" s="99">
        <v>1.6199999999999999</v>
      </c>
      <c r="L130" s="99">
        <v>21.278399999999998</v>
      </c>
      <c r="M130" s="99">
        <v>24.379199999999997</v>
      </c>
      <c r="N130" s="99">
        <v>12.416999999999998</v>
      </c>
      <c r="O130" s="99">
        <v>0.7944</v>
      </c>
      <c r="Q130" s="76"/>
    </row>
    <row r="131" spans="1:17" ht="36">
      <c r="A131" s="55" t="s">
        <v>68</v>
      </c>
      <c r="B131" s="7" t="s">
        <v>89</v>
      </c>
      <c r="C131" s="3" t="s">
        <v>86</v>
      </c>
      <c r="D131" s="41">
        <v>10.050000000000001</v>
      </c>
      <c r="E131" s="43">
        <v>9.4</v>
      </c>
      <c r="F131" s="43">
        <v>16.309799999999999</v>
      </c>
      <c r="G131" s="41">
        <v>202.54</v>
      </c>
      <c r="H131" s="41">
        <v>0.16580000000000003</v>
      </c>
      <c r="I131" s="41">
        <v>1.1942000000000002</v>
      </c>
      <c r="J131" s="41">
        <v>19.36</v>
      </c>
      <c r="K131" s="41">
        <v>54.715600000000016</v>
      </c>
      <c r="L131" s="41">
        <v>50.626000000000012</v>
      </c>
      <c r="M131" s="41">
        <v>68.948000000000008</v>
      </c>
      <c r="N131" s="41">
        <v>21.456000000000003</v>
      </c>
      <c r="O131" s="41">
        <v>3.0058000000000002</v>
      </c>
      <c r="Q131" s="76"/>
    </row>
    <row r="132" spans="1:17" ht="36">
      <c r="A132" s="55" t="s">
        <v>46</v>
      </c>
      <c r="B132" s="7" t="s">
        <v>90</v>
      </c>
      <c r="C132" s="1">
        <v>180</v>
      </c>
      <c r="D132" s="41">
        <v>3.6774</v>
      </c>
      <c r="E132" s="41">
        <v>5.7617999999999991</v>
      </c>
      <c r="F132" s="41">
        <v>20.526800000000001</v>
      </c>
      <c r="G132" s="41">
        <v>154.69999999999999</v>
      </c>
      <c r="H132" s="41">
        <v>0.16739999999999999</v>
      </c>
      <c r="I132" s="41">
        <v>21.792599999999997</v>
      </c>
      <c r="J132" s="41">
        <v>0</v>
      </c>
      <c r="K132" s="41">
        <v>0.21779999999999999</v>
      </c>
      <c r="L132" s="41">
        <v>44.37</v>
      </c>
      <c r="M132" s="41">
        <v>103.91399999999999</v>
      </c>
      <c r="N132" s="41">
        <v>33.299999999999997</v>
      </c>
      <c r="O132" s="41">
        <v>1.2114</v>
      </c>
      <c r="Q132" s="76"/>
    </row>
    <row r="133" spans="1:17" ht="36.75">
      <c r="A133" s="4" t="s">
        <v>43</v>
      </c>
      <c r="B133" s="16" t="s">
        <v>30</v>
      </c>
      <c r="C133" s="18" t="s">
        <v>76</v>
      </c>
      <c r="D133" s="39">
        <v>7.0000000000000007E-2</v>
      </c>
      <c r="E133" s="39">
        <v>0.02</v>
      </c>
      <c r="F133" s="39">
        <v>10</v>
      </c>
      <c r="G133" s="39">
        <v>40</v>
      </c>
      <c r="H133" s="39"/>
      <c r="I133" s="39">
        <v>0.03</v>
      </c>
      <c r="J133" s="39"/>
      <c r="K133" s="39"/>
      <c r="L133" s="39">
        <v>10.95</v>
      </c>
      <c r="M133" s="39">
        <v>2.8</v>
      </c>
      <c r="N133" s="39">
        <v>1.4</v>
      </c>
      <c r="O133" s="39">
        <v>0.26</v>
      </c>
      <c r="Q133" s="76"/>
    </row>
    <row r="134" spans="1:17" ht="36">
      <c r="A134" s="55" t="s">
        <v>40</v>
      </c>
      <c r="B134" s="16" t="s">
        <v>32</v>
      </c>
      <c r="C134" s="1">
        <v>20</v>
      </c>
      <c r="D134" s="10">
        <v>1.5199999999999998</v>
      </c>
      <c r="E134" s="10">
        <v>0.15999999999999998</v>
      </c>
      <c r="F134" s="10">
        <v>9.8399999999999981</v>
      </c>
      <c r="G134" s="12">
        <v>47</v>
      </c>
      <c r="H134" s="10">
        <v>2.2000000000000002E-2</v>
      </c>
      <c r="I134" s="11">
        <v>0</v>
      </c>
      <c r="J134" s="11">
        <v>0</v>
      </c>
      <c r="K134" s="10">
        <v>0.22</v>
      </c>
      <c r="L134" s="10">
        <v>4</v>
      </c>
      <c r="M134" s="10">
        <v>13</v>
      </c>
      <c r="N134" s="10">
        <v>2.7999999999999994</v>
      </c>
      <c r="O134" s="10">
        <v>0.22</v>
      </c>
      <c r="Q134" s="76"/>
    </row>
    <row r="135" spans="1:17" ht="36">
      <c r="A135" s="55" t="s">
        <v>39</v>
      </c>
      <c r="B135" s="16" t="s">
        <v>33</v>
      </c>
      <c r="C135" s="1">
        <v>30</v>
      </c>
      <c r="D135" s="10">
        <v>1.9800000000000002</v>
      </c>
      <c r="E135" s="10">
        <v>0.36</v>
      </c>
      <c r="F135" s="10">
        <v>11.88</v>
      </c>
      <c r="G135" s="12">
        <v>59.4</v>
      </c>
      <c r="H135" s="10">
        <v>5.1000000000000004E-2</v>
      </c>
      <c r="I135" s="11">
        <v>0</v>
      </c>
      <c r="J135" s="11">
        <v>0</v>
      </c>
      <c r="K135" s="10">
        <v>0.42</v>
      </c>
      <c r="L135" s="10">
        <v>8.7000000000000011</v>
      </c>
      <c r="M135" s="10">
        <v>45</v>
      </c>
      <c r="N135" s="10">
        <v>14.1</v>
      </c>
      <c r="O135" s="10">
        <v>1.1700000000000002</v>
      </c>
      <c r="Q135" s="76"/>
    </row>
    <row r="136" spans="1:17" ht="15.75">
      <c r="A136" s="6"/>
      <c r="B136" s="8" t="s">
        <v>15</v>
      </c>
      <c r="C136" s="9">
        <v>630</v>
      </c>
      <c r="D136" s="13">
        <f>SUM(D130:D135)</f>
        <v>18.142200000000003</v>
      </c>
      <c r="E136" s="13">
        <f t="shared" ref="E136:O136" si="8">SUM(E130:E135)</f>
        <v>19.308999999999997</v>
      </c>
      <c r="F136" s="13">
        <f t="shared" si="8"/>
        <v>73.512599999999992</v>
      </c>
      <c r="G136" s="13">
        <f t="shared" si="8"/>
        <v>559.31999999999994</v>
      </c>
      <c r="H136" s="13">
        <f t="shared" si="8"/>
        <v>0.41640000000000005</v>
      </c>
      <c r="I136" s="13">
        <f t="shared" si="8"/>
        <v>27.006799999999998</v>
      </c>
      <c r="J136" s="13">
        <f t="shared" si="8"/>
        <v>19.36</v>
      </c>
      <c r="K136" s="13">
        <f t="shared" si="8"/>
        <v>57.193400000000011</v>
      </c>
      <c r="L136" s="13">
        <f t="shared" si="8"/>
        <v>139.92439999999999</v>
      </c>
      <c r="M136" s="13">
        <f t="shared" si="8"/>
        <v>258.0412</v>
      </c>
      <c r="N136" s="13">
        <f t="shared" si="8"/>
        <v>85.472999999999999</v>
      </c>
      <c r="O136" s="13">
        <f t="shared" si="8"/>
        <v>6.6616</v>
      </c>
      <c r="P136" s="201">
        <v>0.2</v>
      </c>
      <c r="Q136" s="76">
        <v>0.2</v>
      </c>
    </row>
    <row r="137" spans="1:17" ht="15.75">
      <c r="A137" s="88"/>
      <c r="B137" s="89"/>
      <c r="C137" s="51"/>
      <c r="D137" s="52"/>
      <c r="E137" s="52"/>
      <c r="F137" s="52"/>
      <c r="G137" s="52"/>
      <c r="H137" s="52"/>
      <c r="I137" s="52"/>
      <c r="J137" s="52"/>
      <c r="K137" s="52"/>
      <c r="L137" s="52"/>
      <c r="M137" s="52"/>
      <c r="N137" s="52"/>
      <c r="O137" s="52"/>
      <c r="P137" s="201"/>
      <c r="Q137" s="76"/>
    </row>
    <row r="138" spans="1:17" ht="15.75">
      <c r="A138" s="88"/>
      <c r="B138" s="89"/>
      <c r="C138" s="51"/>
      <c r="D138" s="52"/>
      <c r="E138" s="52"/>
      <c r="F138" s="52"/>
      <c r="G138" s="52"/>
      <c r="H138" s="52"/>
      <c r="I138" s="52"/>
      <c r="J138" s="52"/>
      <c r="K138" s="52"/>
      <c r="L138" s="52"/>
      <c r="M138" s="52"/>
      <c r="N138" s="52"/>
      <c r="O138" s="52"/>
      <c r="P138" s="201"/>
      <c r="Q138" s="76"/>
    </row>
    <row r="139" spans="1:17" ht="15.75">
      <c r="A139" s="88"/>
      <c r="B139" s="89"/>
      <c r="C139" s="51"/>
      <c r="D139" s="52"/>
      <c r="E139" s="52"/>
      <c r="F139" s="52"/>
      <c r="G139" s="52"/>
      <c r="H139" s="52"/>
      <c r="I139" s="52"/>
      <c r="J139" s="52"/>
      <c r="K139" s="52"/>
      <c r="L139" s="52"/>
      <c r="M139" s="52"/>
      <c r="N139" s="52"/>
      <c r="O139" s="52"/>
      <c r="P139" s="201"/>
      <c r="Q139" s="76"/>
    </row>
    <row r="140" spans="1:17" ht="15.75">
      <c r="A140" s="88"/>
      <c r="B140" s="89"/>
      <c r="C140" s="51"/>
      <c r="D140" s="52"/>
      <c r="E140" s="52"/>
      <c r="F140" s="52"/>
      <c r="G140" s="52"/>
      <c r="H140" s="52"/>
      <c r="I140" s="52"/>
      <c r="J140" s="52"/>
      <c r="K140" s="52"/>
      <c r="L140" s="52"/>
      <c r="M140" s="52"/>
      <c r="N140" s="52"/>
      <c r="O140" s="52"/>
      <c r="Q140" s="76"/>
    </row>
    <row r="141" spans="1:17" ht="15.75">
      <c r="A141" s="105"/>
      <c r="B141" s="229" t="s">
        <v>19</v>
      </c>
      <c r="C141" s="229"/>
      <c r="D141" s="229"/>
      <c r="E141" s="229"/>
      <c r="F141" s="229"/>
      <c r="G141" s="229"/>
      <c r="H141" s="229"/>
      <c r="I141" s="229"/>
      <c r="J141" s="229"/>
      <c r="K141" s="229"/>
      <c r="L141" s="229"/>
      <c r="M141" s="229"/>
      <c r="N141" s="229"/>
      <c r="O141" s="229"/>
    </row>
    <row r="142" spans="1:17" ht="36">
      <c r="A142" s="55" t="s">
        <v>127</v>
      </c>
      <c r="B142" s="7" t="s">
        <v>128</v>
      </c>
      <c r="C142" s="2" t="s">
        <v>116</v>
      </c>
      <c r="D142" s="10">
        <v>7.2838000000000003</v>
      </c>
      <c r="E142" s="10">
        <v>11.7904</v>
      </c>
      <c r="F142" s="10">
        <v>8.7376000000000005</v>
      </c>
      <c r="G142" s="12">
        <v>123.99</v>
      </c>
      <c r="H142" s="10">
        <v>4.7500000000000001E-2</v>
      </c>
      <c r="I142" s="10">
        <v>0.2762</v>
      </c>
      <c r="J142" s="10">
        <v>29.62</v>
      </c>
      <c r="K142" s="10">
        <v>0.42049999999999998</v>
      </c>
      <c r="L142" s="10">
        <v>20.725999999999999</v>
      </c>
      <c r="M142" s="10">
        <v>80.201999999999998</v>
      </c>
      <c r="N142" s="10">
        <v>15.521000000000001</v>
      </c>
      <c r="O142" s="10">
        <v>0.6402000000000001</v>
      </c>
    </row>
    <row r="143" spans="1:17" ht="36.75">
      <c r="A143" s="4" t="s">
        <v>47</v>
      </c>
      <c r="B143" s="7" t="s">
        <v>73</v>
      </c>
      <c r="C143" s="3" t="s">
        <v>121</v>
      </c>
      <c r="D143" s="10">
        <v>6.12</v>
      </c>
      <c r="E143" s="10">
        <v>2.98</v>
      </c>
      <c r="F143" s="10">
        <v>38.4</v>
      </c>
      <c r="G143" s="12">
        <v>207.04</v>
      </c>
      <c r="H143" s="10">
        <v>6.8399999999999989E-2</v>
      </c>
      <c r="I143" s="10">
        <v>0</v>
      </c>
      <c r="J143" s="10">
        <v>12</v>
      </c>
      <c r="K143" s="11">
        <v>0.96</v>
      </c>
      <c r="L143" s="10">
        <v>14.15</v>
      </c>
      <c r="M143" s="10">
        <v>45.5</v>
      </c>
      <c r="N143" s="10">
        <v>10.342799999999999</v>
      </c>
      <c r="O143" s="10">
        <v>1.0229999999999999</v>
      </c>
    </row>
    <row r="144" spans="1:17">
      <c r="A144" s="103" t="s">
        <v>82</v>
      </c>
      <c r="B144" s="16" t="s">
        <v>184</v>
      </c>
      <c r="C144" s="18">
        <v>200</v>
      </c>
      <c r="D144" s="39">
        <v>0.34</v>
      </c>
      <c r="E144" s="39">
        <v>0.17</v>
      </c>
      <c r="F144" s="39">
        <v>11.48</v>
      </c>
      <c r="G144" s="39">
        <v>63.6</v>
      </c>
      <c r="H144" s="39">
        <v>2.4E-2</v>
      </c>
      <c r="I144" s="39">
        <v>3.1720000000000002</v>
      </c>
      <c r="J144" s="39">
        <v>0</v>
      </c>
      <c r="K144" s="39">
        <v>0.13</v>
      </c>
      <c r="L144" s="39">
        <v>16.668000000000003</v>
      </c>
      <c r="M144" s="39">
        <v>7.0500000000000007</v>
      </c>
      <c r="N144" s="39">
        <v>7.782</v>
      </c>
      <c r="O144" s="39">
        <v>0.88000000000000012</v>
      </c>
    </row>
    <row r="145" spans="1:17" ht="36">
      <c r="A145" s="55" t="s">
        <v>40</v>
      </c>
      <c r="B145" s="16" t="s">
        <v>32</v>
      </c>
      <c r="C145" s="1">
        <v>35</v>
      </c>
      <c r="D145" s="41">
        <v>2.6599999999999997</v>
      </c>
      <c r="E145" s="41">
        <v>0.27999999999999997</v>
      </c>
      <c r="F145" s="41">
        <v>17.219999999999995</v>
      </c>
      <c r="G145" s="41">
        <v>82.25</v>
      </c>
      <c r="H145" s="41">
        <v>3.85E-2</v>
      </c>
      <c r="I145" s="41">
        <v>0</v>
      </c>
      <c r="J145" s="41">
        <v>0</v>
      </c>
      <c r="K145" s="41">
        <v>0.38500000000000001</v>
      </c>
      <c r="L145" s="41">
        <v>7</v>
      </c>
      <c r="M145" s="41">
        <v>22.75</v>
      </c>
      <c r="N145" s="41">
        <v>4.8999999999999995</v>
      </c>
      <c r="O145" s="41">
        <v>0.38500000000000001</v>
      </c>
    </row>
    <row r="146" spans="1:17" ht="36">
      <c r="A146" s="55" t="s">
        <v>39</v>
      </c>
      <c r="B146" s="16" t="s">
        <v>33</v>
      </c>
      <c r="C146" s="1">
        <v>35</v>
      </c>
      <c r="D146" s="10">
        <v>2.3100000000000005</v>
      </c>
      <c r="E146" s="10">
        <v>0.42</v>
      </c>
      <c r="F146" s="10">
        <v>13.860000000000001</v>
      </c>
      <c r="G146" s="12">
        <v>69.3</v>
      </c>
      <c r="H146" s="10">
        <v>5.9500000000000004E-2</v>
      </c>
      <c r="I146" s="11">
        <v>0</v>
      </c>
      <c r="J146" s="11">
        <v>0</v>
      </c>
      <c r="K146" s="10">
        <v>0.49</v>
      </c>
      <c r="L146" s="10">
        <v>10.150000000000002</v>
      </c>
      <c r="M146" s="10">
        <v>52.5</v>
      </c>
      <c r="N146" s="10">
        <v>16.45</v>
      </c>
      <c r="O146" s="10">
        <v>1.365</v>
      </c>
    </row>
    <row r="147" spans="1:17" ht="15.75">
      <c r="A147" s="6"/>
      <c r="B147" s="8" t="s">
        <v>15</v>
      </c>
      <c r="C147" s="9">
        <v>553</v>
      </c>
      <c r="D147" s="13">
        <f>SUM(D142:D146)</f>
        <v>18.713799999999999</v>
      </c>
      <c r="E147" s="13">
        <f>E142+E143+E143+E144+E145+E146</f>
        <v>18.620400000000004</v>
      </c>
      <c r="F147" s="13">
        <f>F142+F143+F145+F146</f>
        <v>78.21759999999999</v>
      </c>
      <c r="G147" s="13">
        <f t="shared" ref="G147:O147" si="9">SUM(G142:G146)</f>
        <v>546.17999999999995</v>
      </c>
      <c r="H147" s="13">
        <f t="shared" si="9"/>
        <v>0.2379</v>
      </c>
      <c r="I147" s="13">
        <f t="shared" si="9"/>
        <v>3.4481999999999999</v>
      </c>
      <c r="J147" s="13">
        <f t="shared" si="9"/>
        <v>41.620000000000005</v>
      </c>
      <c r="K147" s="13">
        <f t="shared" si="9"/>
        <v>2.3855</v>
      </c>
      <c r="L147" s="13">
        <f t="shared" si="9"/>
        <v>68.694000000000003</v>
      </c>
      <c r="M147" s="13">
        <f t="shared" si="9"/>
        <v>208.00200000000001</v>
      </c>
      <c r="N147" s="13">
        <f t="shared" si="9"/>
        <v>54.995799999999988</v>
      </c>
      <c r="O147" s="13">
        <f t="shared" si="9"/>
        <v>4.2932000000000006</v>
      </c>
      <c r="P147" s="201">
        <v>0.2</v>
      </c>
      <c r="Q147" s="76">
        <v>0.2</v>
      </c>
    </row>
    <row r="149" spans="1:17" ht="15.75">
      <c r="A149" s="105"/>
      <c r="B149" s="229" t="s">
        <v>20</v>
      </c>
      <c r="C149" s="229"/>
      <c r="D149" s="229"/>
      <c r="E149" s="229"/>
      <c r="F149" s="229"/>
      <c r="G149" s="229"/>
      <c r="H149" s="229"/>
      <c r="I149" s="229"/>
      <c r="J149" s="229"/>
      <c r="K149" s="229"/>
      <c r="L149" s="229"/>
      <c r="M149" s="229"/>
      <c r="N149" s="229"/>
      <c r="O149" s="229"/>
    </row>
    <row r="150" spans="1:17">
      <c r="A150" s="55" t="s">
        <v>201</v>
      </c>
      <c r="B150" s="7" t="s">
        <v>200</v>
      </c>
      <c r="C150" s="2">
        <v>100</v>
      </c>
      <c r="D150" s="41">
        <v>1.24</v>
      </c>
      <c r="E150" s="41">
        <v>2.41</v>
      </c>
      <c r="F150" s="41">
        <v>6.7022500000000003</v>
      </c>
      <c r="G150" s="41">
        <v>66.234999999999999</v>
      </c>
      <c r="H150" s="41">
        <v>3.4000000000000002E-2</v>
      </c>
      <c r="I150" s="41">
        <v>15.9283</v>
      </c>
      <c r="J150" s="77">
        <v>0</v>
      </c>
      <c r="K150" s="41">
        <v>7.5554000000000006</v>
      </c>
      <c r="L150" s="41">
        <v>24.024350000000002</v>
      </c>
      <c r="M150" s="41">
        <v>32.72795</v>
      </c>
      <c r="N150" s="41">
        <v>15.75685</v>
      </c>
      <c r="O150" s="41">
        <v>0.49465000000000003</v>
      </c>
    </row>
    <row r="151" spans="1:17" ht="38.25">
      <c r="A151" s="56" t="s">
        <v>42</v>
      </c>
      <c r="B151" s="7" t="s">
        <v>36</v>
      </c>
      <c r="C151" s="2" t="s">
        <v>24</v>
      </c>
      <c r="D151" s="41">
        <v>8.5</v>
      </c>
      <c r="E151" s="41">
        <v>11.21</v>
      </c>
      <c r="F151" s="41">
        <v>10.61</v>
      </c>
      <c r="G151" s="41">
        <v>180</v>
      </c>
      <c r="H151" s="41">
        <v>0.04</v>
      </c>
      <c r="I151" s="41">
        <v>0.27</v>
      </c>
      <c r="J151" s="77">
        <v>16.309999999999999</v>
      </c>
      <c r="K151" s="41">
        <v>2.67</v>
      </c>
      <c r="L151" s="41">
        <v>24.45</v>
      </c>
      <c r="M151" s="41">
        <v>79.59</v>
      </c>
      <c r="N151" s="41">
        <v>14.19</v>
      </c>
      <c r="O151" s="41">
        <v>5.29</v>
      </c>
    </row>
    <row r="152" spans="1:17" ht="36">
      <c r="A152" s="55" t="s">
        <v>44</v>
      </c>
      <c r="B152" s="7" t="s">
        <v>41</v>
      </c>
      <c r="C152" s="3" t="s">
        <v>22</v>
      </c>
      <c r="D152" s="41">
        <v>10.563999999999998</v>
      </c>
      <c r="E152" s="41">
        <v>9.99</v>
      </c>
      <c r="F152" s="41">
        <v>47.733999999999995</v>
      </c>
      <c r="G152" s="41">
        <v>291.8</v>
      </c>
      <c r="H152" s="41">
        <v>0.252</v>
      </c>
      <c r="I152" s="41">
        <v>0</v>
      </c>
      <c r="J152" s="41">
        <v>20</v>
      </c>
      <c r="K152" s="41">
        <v>0.53</v>
      </c>
      <c r="L152" s="41">
        <v>29.988</v>
      </c>
      <c r="M152" s="41">
        <v>250.32</v>
      </c>
      <c r="N152" s="41">
        <v>168.624</v>
      </c>
      <c r="O152" s="41">
        <v>5.6620000000000008</v>
      </c>
    </row>
    <row r="153" spans="1:17" ht="36">
      <c r="A153" s="55" t="s">
        <v>43</v>
      </c>
      <c r="B153" s="7" t="s">
        <v>65</v>
      </c>
      <c r="C153" s="2" t="s">
        <v>66</v>
      </c>
      <c r="D153" s="11">
        <v>0.11</v>
      </c>
      <c r="E153" s="11">
        <v>0.06</v>
      </c>
      <c r="F153" s="10">
        <v>10.99</v>
      </c>
      <c r="G153" s="12">
        <v>45.05</v>
      </c>
      <c r="H153" s="11">
        <v>3.0000000000000001E-3</v>
      </c>
      <c r="I153" s="11">
        <v>1.03</v>
      </c>
      <c r="J153" s="11"/>
      <c r="K153" s="11">
        <v>0.02</v>
      </c>
      <c r="L153" s="10">
        <v>12.7</v>
      </c>
      <c r="M153" s="11">
        <v>3.9</v>
      </c>
      <c r="N153" s="11">
        <v>2.2999999999999998</v>
      </c>
      <c r="O153" s="10">
        <v>0.5</v>
      </c>
    </row>
    <row r="154" spans="1:17" ht="36">
      <c r="A154" s="55" t="s">
        <v>40</v>
      </c>
      <c r="B154" s="16" t="s">
        <v>32</v>
      </c>
      <c r="C154" s="1">
        <v>20</v>
      </c>
      <c r="D154" s="10">
        <v>1.5199999999999998</v>
      </c>
      <c r="E154" s="10">
        <v>0.15999999999999998</v>
      </c>
      <c r="F154" s="10">
        <v>9.8399999999999981</v>
      </c>
      <c r="G154" s="12">
        <v>47</v>
      </c>
      <c r="H154" s="10">
        <v>2.2000000000000002E-2</v>
      </c>
      <c r="I154" s="11">
        <v>0</v>
      </c>
      <c r="J154" s="11">
        <v>0</v>
      </c>
      <c r="K154" s="10">
        <v>0.22</v>
      </c>
      <c r="L154" s="10">
        <v>4</v>
      </c>
      <c r="M154" s="10">
        <v>13</v>
      </c>
      <c r="N154" s="10">
        <v>2.7999999999999994</v>
      </c>
      <c r="O154" s="10">
        <v>0.22</v>
      </c>
    </row>
    <row r="155" spans="1:17" ht="36">
      <c r="A155" s="55" t="s">
        <v>39</v>
      </c>
      <c r="B155" s="16" t="s">
        <v>33</v>
      </c>
      <c r="C155" s="17">
        <v>25</v>
      </c>
      <c r="D155" s="39">
        <v>1.6500000000000001</v>
      </c>
      <c r="E155" s="39">
        <v>0.3</v>
      </c>
      <c r="F155" s="39">
        <v>9.9</v>
      </c>
      <c r="G155" s="39">
        <v>49.5</v>
      </c>
      <c r="H155" s="39">
        <v>4.2500000000000003E-2</v>
      </c>
      <c r="I155" s="39">
        <v>0</v>
      </c>
      <c r="J155" s="39">
        <v>0</v>
      </c>
      <c r="K155" s="39">
        <v>0.35</v>
      </c>
      <c r="L155" s="39">
        <v>7.2500000000000009</v>
      </c>
      <c r="M155" s="39">
        <v>37.5</v>
      </c>
      <c r="N155" s="39">
        <v>11.75</v>
      </c>
      <c r="O155" s="39">
        <v>0.97500000000000009</v>
      </c>
    </row>
    <row r="156" spans="1:17" ht="15.75">
      <c r="A156" s="6"/>
      <c r="B156" s="8" t="s">
        <v>15</v>
      </c>
      <c r="C156" s="9">
        <v>635</v>
      </c>
      <c r="D156" s="13">
        <f>D150+D151+D152+D153+D154+D155</f>
        <v>23.583999999999996</v>
      </c>
      <c r="E156" s="13">
        <f t="shared" ref="E156:O156" si="10">E150+E151+E152+E153+E154+E155</f>
        <v>24.13</v>
      </c>
      <c r="F156" s="13">
        <f t="shared" si="10"/>
        <v>95.77624999999999</v>
      </c>
      <c r="G156" s="13">
        <f t="shared" si="10"/>
        <v>679.58500000000004</v>
      </c>
      <c r="H156" s="13">
        <f t="shared" si="10"/>
        <v>0.39350000000000002</v>
      </c>
      <c r="I156" s="13">
        <f t="shared" si="10"/>
        <v>17.228300000000001</v>
      </c>
      <c r="J156" s="13">
        <f t="shared" si="10"/>
        <v>36.31</v>
      </c>
      <c r="K156" s="13">
        <f t="shared" si="10"/>
        <v>11.3454</v>
      </c>
      <c r="L156" s="13">
        <f t="shared" si="10"/>
        <v>102.41235</v>
      </c>
      <c r="M156" s="13">
        <f t="shared" si="10"/>
        <v>417.03794999999997</v>
      </c>
      <c r="N156" s="13">
        <f t="shared" si="10"/>
        <v>215.42085000000003</v>
      </c>
      <c r="O156" s="13">
        <f t="shared" si="10"/>
        <v>13.141650000000002</v>
      </c>
      <c r="P156" s="201">
        <v>0.25</v>
      </c>
      <c r="Q156" s="76">
        <v>0.25</v>
      </c>
    </row>
    <row r="157" spans="1:17" ht="15.75">
      <c r="A157" s="79"/>
      <c r="B157" s="80"/>
      <c r="C157" s="81"/>
      <c r="D157" s="82"/>
      <c r="E157" s="82"/>
      <c r="F157" s="82"/>
      <c r="G157" s="82"/>
      <c r="H157" s="82"/>
      <c r="I157" s="82"/>
      <c r="J157" s="82"/>
      <c r="K157" s="82"/>
      <c r="L157" s="82"/>
      <c r="M157" s="82"/>
      <c r="N157" s="82"/>
      <c r="O157" s="83"/>
      <c r="Q157" s="76"/>
    </row>
    <row r="158" spans="1:17" ht="15.75">
      <c r="A158" s="105"/>
      <c r="B158" s="229" t="s">
        <v>21</v>
      </c>
      <c r="C158" s="229"/>
      <c r="D158" s="229"/>
      <c r="E158" s="229"/>
      <c r="F158" s="229"/>
      <c r="G158" s="229"/>
      <c r="H158" s="229"/>
      <c r="I158" s="229"/>
      <c r="J158" s="229"/>
      <c r="K158" s="229"/>
      <c r="L158" s="229"/>
      <c r="M158" s="229"/>
      <c r="N158" s="229"/>
      <c r="O158" s="229"/>
    </row>
    <row r="159" spans="1:17" ht="36">
      <c r="A159" s="55" t="s">
        <v>38</v>
      </c>
      <c r="B159" s="7" t="s">
        <v>169</v>
      </c>
      <c r="C159" s="2">
        <v>100</v>
      </c>
      <c r="D159" s="10">
        <v>0.9</v>
      </c>
      <c r="E159" s="10">
        <v>0.2</v>
      </c>
      <c r="F159" s="10">
        <v>8.1</v>
      </c>
      <c r="G159" s="41">
        <v>43</v>
      </c>
      <c r="H159" s="10">
        <v>0.04</v>
      </c>
      <c r="I159" s="10">
        <v>43</v>
      </c>
      <c r="J159" s="10"/>
      <c r="K159" s="10">
        <v>0.2</v>
      </c>
      <c r="L159" s="10">
        <v>34</v>
      </c>
      <c r="M159" s="10">
        <v>23</v>
      </c>
      <c r="N159" s="10">
        <v>13</v>
      </c>
      <c r="O159" s="10">
        <v>0.3</v>
      </c>
    </row>
    <row r="160" spans="1:17" ht="36">
      <c r="A160" s="55" t="s">
        <v>148</v>
      </c>
      <c r="B160" s="7" t="s">
        <v>149</v>
      </c>
      <c r="C160" s="3" t="s">
        <v>143</v>
      </c>
      <c r="D160" s="41">
        <v>16.486601941747601</v>
      </c>
      <c r="E160" s="41">
        <v>21.193106796116499</v>
      </c>
      <c r="F160" s="41">
        <v>43.002038834951499</v>
      </c>
      <c r="G160" s="41">
        <v>402.02912621359201</v>
      </c>
      <c r="H160" s="41">
        <v>0.1650485436893204</v>
      </c>
      <c r="I160" s="41">
        <v>0.37864077669902912</v>
      </c>
      <c r="J160" s="41">
        <v>41.067961165048544</v>
      </c>
      <c r="K160" s="41">
        <v>1.456310679611654E-3</v>
      </c>
      <c r="L160" s="41">
        <v>23.714563106796117</v>
      </c>
      <c r="M160" s="41">
        <v>124.50970873786406</v>
      </c>
      <c r="N160" s="41">
        <v>36.097087378640772</v>
      </c>
      <c r="O160" s="41">
        <v>0.94203883495145624</v>
      </c>
    </row>
    <row r="161" spans="1:17" ht="36.75">
      <c r="A161" s="4" t="s">
        <v>43</v>
      </c>
      <c r="B161" s="16" t="s">
        <v>156</v>
      </c>
      <c r="C161" s="18" t="s">
        <v>157</v>
      </c>
      <c r="D161" s="39">
        <v>0.09</v>
      </c>
      <c r="E161" s="39">
        <v>0.02</v>
      </c>
      <c r="F161" s="39">
        <v>11.91</v>
      </c>
      <c r="G161" s="39">
        <v>48.15</v>
      </c>
      <c r="H161" s="39"/>
      <c r="I161" s="39">
        <v>0.03</v>
      </c>
      <c r="J161" s="39"/>
      <c r="K161" s="39"/>
      <c r="L161" s="39">
        <v>11.25</v>
      </c>
      <c r="M161" s="39">
        <v>2.95</v>
      </c>
      <c r="N161" s="39">
        <v>1.7</v>
      </c>
      <c r="O161" s="39">
        <v>0.28999999999999998</v>
      </c>
    </row>
    <row r="162" spans="1:17" ht="36">
      <c r="A162" s="55" t="s">
        <v>40</v>
      </c>
      <c r="B162" s="16" t="s">
        <v>32</v>
      </c>
      <c r="C162" s="1">
        <v>40</v>
      </c>
      <c r="D162" s="10">
        <v>3.0399999999999996</v>
      </c>
      <c r="E162" s="10">
        <v>0.31999999999999995</v>
      </c>
      <c r="F162" s="10">
        <v>19.679999999999996</v>
      </c>
      <c r="G162" s="12">
        <v>94</v>
      </c>
      <c r="H162" s="10">
        <v>4.4000000000000004E-2</v>
      </c>
      <c r="I162" s="11">
        <v>0</v>
      </c>
      <c r="J162" s="11">
        <v>0</v>
      </c>
      <c r="K162" s="10">
        <v>0.44000000000000006</v>
      </c>
      <c r="L162" s="10">
        <v>8</v>
      </c>
      <c r="M162" s="10">
        <v>26</v>
      </c>
      <c r="N162" s="10">
        <v>5.5999999999999988</v>
      </c>
      <c r="O162" s="10">
        <v>0.44000000000000006</v>
      </c>
    </row>
    <row r="163" spans="1:17" ht="36">
      <c r="A163" s="55" t="s">
        <v>39</v>
      </c>
      <c r="B163" s="16" t="s">
        <v>33</v>
      </c>
      <c r="C163" s="1">
        <v>30</v>
      </c>
      <c r="D163" s="10">
        <v>1.98</v>
      </c>
      <c r="E163" s="10">
        <v>0.36</v>
      </c>
      <c r="F163" s="10">
        <v>11.88</v>
      </c>
      <c r="G163" s="12">
        <v>59.400000000000006</v>
      </c>
      <c r="H163" s="10">
        <v>5.1000000000000004E-2</v>
      </c>
      <c r="I163" s="11">
        <v>0</v>
      </c>
      <c r="J163" s="11">
        <v>0</v>
      </c>
      <c r="K163" s="10">
        <v>0.41999999999999993</v>
      </c>
      <c r="L163" s="10">
        <v>8.7000000000000011</v>
      </c>
      <c r="M163" s="10">
        <v>45</v>
      </c>
      <c r="N163" s="10">
        <v>14.100000000000001</v>
      </c>
      <c r="O163" s="10">
        <v>1.17</v>
      </c>
    </row>
    <row r="164" spans="1:17" ht="15.75">
      <c r="A164" s="6"/>
      <c r="B164" s="8" t="s">
        <v>15</v>
      </c>
      <c r="C164" s="9">
        <v>570</v>
      </c>
      <c r="D164" s="13">
        <f>SUM(D159:D163)</f>
        <v>22.496601941747599</v>
      </c>
      <c r="E164" s="13">
        <f t="shared" ref="E164:O164" si="11">SUM(E159:E163)</f>
        <v>22.093106796116498</v>
      </c>
      <c r="F164" s="13">
        <f t="shared" si="11"/>
        <v>94.572038834951485</v>
      </c>
      <c r="G164" s="13">
        <f t="shared" si="11"/>
        <v>646.57912621359196</v>
      </c>
      <c r="H164" s="13">
        <f t="shared" si="11"/>
        <v>0.30004854368932043</v>
      </c>
      <c r="I164" s="13">
        <f t="shared" si="11"/>
        <v>43.408640776699031</v>
      </c>
      <c r="J164" s="13">
        <f t="shared" si="11"/>
        <v>41.067961165048544</v>
      </c>
      <c r="K164" s="13">
        <f t="shared" si="11"/>
        <v>1.0614563106796115</v>
      </c>
      <c r="L164" s="13">
        <f t="shared" si="11"/>
        <v>85.664563106796123</v>
      </c>
      <c r="M164" s="13">
        <f t="shared" si="11"/>
        <v>221.45970873786405</v>
      </c>
      <c r="N164" s="13">
        <f t="shared" si="11"/>
        <v>70.497087378640771</v>
      </c>
      <c r="O164" s="13">
        <f t="shared" si="11"/>
        <v>3.1420388349514563</v>
      </c>
      <c r="P164" s="201">
        <v>0.25</v>
      </c>
      <c r="Q164" s="76">
        <v>0.25</v>
      </c>
    </row>
    <row r="165" spans="1:17" ht="15.75">
      <c r="A165" s="178"/>
      <c r="B165" s="200" t="s">
        <v>177</v>
      </c>
      <c r="C165" s="154">
        <f t="shared" ref="C165:O165" si="12">C60+C69+C77+C86+C95+C104+C119+C127+C136+C147+C156+C164</f>
        <v>7077</v>
      </c>
      <c r="D165" s="154">
        <f t="shared" si="12"/>
        <v>256.25273375708139</v>
      </c>
      <c r="E165" s="154">
        <f t="shared" si="12"/>
        <v>258.70722783042328</v>
      </c>
      <c r="F165" s="154">
        <f t="shared" si="12"/>
        <v>1063.7250498255914</v>
      </c>
      <c r="G165" s="154">
        <f t="shared" si="12"/>
        <v>7572.6706396816608</v>
      </c>
      <c r="H165" s="154">
        <f t="shared" si="12"/>
        <v>4.113537667088786</v>
      </c>
      <c r="I165" s="154">
        <f t="shared" si="12"/>
        <v>182.49057285774589</v>
      </c>
      <c r="J165" s="154">
        <f t="shared" si="12"/>
        <v>620.28544849515822</v>
      </c>
      <c r="K165" s="154">
        <f t="shared" si="12"/>
        <v>126.20728588353055</v>
      </c>
      <c r="L165" s="154">
        <f t="shared" si="12"/>
        <v>1575.8804999574088</v>
      </c>
      <c r="M165" s="154">
        <f t="shared" si="12"/>
        <v>3933.7304623728896</v>
      </c>
      <c r="N165" s="154">
        <f t="shared" si="12"/>
        <v>1249.5459899746729</v>
      </c>
      <c r="O165" s="154">
        <f t="shared" si="12"/>
        <v>75.607620041681088</v>
      </c>
    </row>
    <row r="166" spans="1:17" ht="15.75">
      <c r="A166" s="178"/>
      <c r="B166" s="200" t="s">
        <v>178</v>
      </c>
      <c r="C166" s="199">
        <f>C165/12</f>
        <v>589.75</v>
      </c>
      <c r="D166" s="179">
        <f t="shared" ref="D166:O166" si="13">D165/12</f>
        <v>21.354394479756781</v>
      </c>
      <c r="E166" s="179">
        <f t="shared" si="13"/>
        <v>21.558935652535272</v>
      </c>
      <c r="F166" s="179">
        <f t="shared" si="13"/>
        <v>88.643754152132615</v>
      </c>
      <c r="G166" s="179">
        <f t="shared" si="13"/>
        <v>631.0558866401384</v>
      </c>
      <c r="H166" s="179">
        <f t="shared" si="13"/>
        <v>0.34279480559073217</v>
      </c>
      <c r="I166" s="179">
        <f t="shared" si="13"/>
        <v>15.207547738145491</v>
      </c>
      <c r="J166" s="179">
        <f t="shared" si="13"/>
        <v>51.690454041263187</v>
      </c>
      <c r="K166" s="179">
        <f t="shared" si="13"/>
        <v>10.517273823627546</v>
      </c>
      <c r="L166" s="179">
        <f t="shared" si="13"/>
        <v>131.32337499645072</v>
      </c>
      <c r="M166" s="179">
        <f t="shared" si="13"/>
        <v>327.81087186440749</v>
      </c>
      <c r="N166" s="179">
        <f t="shared" si="13"/>
        <v>104.12883249788941</v>
      </c>
      <c r="O166" s="179">
        <f t="shared" si="13"/>
        <v>6.300635003473424</v>
      </c>
      <c r="P166" s="76" t="s">
        <v>179</v>
      </c>
      <c r="Q166" s="76"/>
    </row>
    <row r="169" spans="1:17">
      <c r="C169" s="36"/>
      <c r="D169" s="36"/>
      <c r="E169" s="37"/>
      <c r="F169" s="37"/>
      <c r="G169" s="38"/>
      <c r="H169" s="38"/>
      <c r="I169" s="38"/>
      <c r="J169" s="38"/>
      <c r="K169" s="38"/>
      <c r="L169" s="38"/>
      <c r="M169" s="38"/>
      <c r="N169" s="38"/>
    </row>
    <row r="170" spans="1:17">
      <c r="C170" s="42"/>
      <c r="D170" s="42"/>
      <c r="E170" s="42"/>
      <c r="F170" s="42"/>
      <c r="G170" s="42"/>
      <c r="H170" s="42"/>
      <c r="I170" s="42"/>
      <c r="J170" s="42"/>
      <c r="K170" s="42"/>
      <c r="L170" s="42"/>
      <c r="M170" s="42"/>
      <c r="N170" s="42"/>
    </row>
  </sheetData>
  <mergeCells count="22">
    <mergeCell ref="B141:O141"/>
    <mergeCell ref="B88:O88"/>
    <mergeCell ref="B112:O112"/>
    <mergeCell ref="B129:O129"/>
    <mergeCell ref="B113:O113"/>
    <mergeCell ref="B49:O49"/>
    <mergeCell ref="B22:L22"/>
    <mergeCell ref="B98:O98"/>
    <mergeCell ref="B121:O121"/>
    <mergeCell ref="B158:O158"/>
    <mergeCell ref="B71:O71"/>
    <mergeCell ref="B62:O62"/>
    <mergeCell ref="B149:O149"/>
    <mergeCell ref="C79:O79"/>
    <mergeCell ref="B2:O3"/>
    <mergeCell ref="B53:O53"/>
    <mergeCell ref="B21:L21"/>
    <mergeCell ref="A70:O70"/>
    <mergeCell ref="A2:A50"/>
    <mergeCell ref="B52:O52"/>
    <mergeCell ref="B48:O48"/>
    <mergeCell ref="B20:L20"/>
  </mergeCells>
  <pageMargins left="0.7" right="0.7" top="0.75" bottom="0.75" header="0.3" footer="0.3"/>
  <pageSetup paperSize="9" scale="6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B2:K66"/>
  <sheetViews>
    <sheetView topLeftCell="A19" workbookViewId="0">
      <selection activeCell="J34" sqref="J34"/>
    </sheetView>
  </sheetViews>
  <sheetFormatPr defaultRowHeight="15"/>
  <cols>
    <col min="2" max="2" width="26.85546875" customWidth="1"/>
    <col min="3" max="3" width="12.7109375" customWidth="1"/>
    <col min="4" max="4" width="38" customWidth="1"/>
    <col min="5" max="5" width="14.7109375" customWidth="1"/>
    <col min="7" max="7" width="13.42578125" customWidth="1"/>
    <col min="8" max="8" width="14.42578125" customWidth="1"/>
    <col min="9" max="9" width="12.140625" customWidth="1"/>
    <col min="10" max="10" width="12.85546875" customWidth="1"/>
  </cols>
  <sheetData>
    <row r="2" spans="2:11" ht="18.75">
      <c r="B2" s="115" t="s">
        <v>91</v>
      </c>
      <c r="C2" s="74"/>
      <c r="D2" s="74"/>
      <c r="E2" s="74"/>
      <c r="F2" s="74"/>
      <c r="G2" s="74"/>
      <c r="H2" s="74"/>
      <c r="I2" s="74"/>
      <c r="J2" s="74"/>
    </row>
    <row r="3" spans="2:11">
      <c r="B3" s="74"/>
      <c r="C3" s="74"/>
      <c r="D3" s="74"/>
      <c r="E3" s="74"/>
      <c r="F3" s="74"/>
      <c r="G3" s="74"/>
      <c r="H3" s="74"/>
      <c r="I3" s="74"/>
      <c r="J3" s="74"/>
    </row>
    <row r="4" spans="2:11">
      <c r="B4" s="112" t="s">
        <v>92</v>
      </c>
      <c r="C4" s="113" t="s">
        <v>93</v>
      </c>
      <c r="D4" s="113" t="s">
        <v>94</v>
      </c>
      <c r="E4" s="113"/>
      <c r="F4" s="112" t="s">
        <v>28</v>
      </c>
      <c r="G4" s="114" t="s">
        <v>95</v>
      </c>
      <c r="H4" s="114" t="s">
        <v>96</v>
      </c>
      <c r="I4" s="114" t="s">
        <v>97</v>
      </c>
      <c r="J4" s="114" t="s">
        <v>98</v>
      </c>
    </row>
    <row r="5" spans="2:11">
      <c r="B5" s="253" t="s">
        <v>100</v>
      </c>
      <c r="C5" s="253" t="s">
        <v>129</v>
      </c>
      <c r="D5" s="182" t="s">
        <v>195</v>
      </c>
      <c r="E5" s="252" t="s">
        <v>99</v>
      </c>
      <c r="F5" s="183">
        <v>60</v>
      </c>
      <c r="G5" s="184">
        <v>0.63719999999999988</v>
      </c>
      <c r="H5" s="184">
        <v>0.1032</v>
      </c>
      <c r="I5" s="184">
        <v>5.1120000000000001</v>
      </c>
      <c r="J5" s="184">
        <v>23.939999999999998</v>
      </c>
    </row>
    <row r="6" spans="2:11" ht="15" customHeight="1">
      <c r="B6" s="254"/>
      <c r="C6" s="254"/>
      <c r="D6" s="119" t="s">
        <v>84</v>
      </c>
      <c r="E6" s="250"/>
      <c r="F6" s="116">
        <v>90</v>
      </c>
      <c r="G6" s="41">
        <v>10.199999999999999</v>
      </c>
      <c r="H6" s="41">
        <v>13.97</v>
      </c>
      <c r="I6" s="41">
        <v>8.1</v>
      </c>
      <c r="J6" s="41">
        <v>199.56521739130434</v>
      </c>
    </row>
    <row r="7" spans="2:11" ht="49.5" customHeight="1">
      <c r="B7" s="254"/>
      <c r="C7" s="254"/>
      <c r="D7" s="119" t="s">
        <v>73</v>
      </c>
      <c r="E7" s="250"/>
      <c r="F7" s="116" t="s">
        <v>18</v>
      </c>
      <c r="G7" s="41">
        <v>5.12</v>
      </c>
      <c r="H7" s="41">
        <v>4.53</v>
      </c>
      <c r="I7" s="41">
        <v>31.990000000000002</v>
      </c>
      <c r="J7" s="41">
        <v>189.29999999999998</v>
      </c>
    </row>
    <row r="8" spans="2:11">
      <c r="B8" s="254"/>
      <c r="C8" s="254"/>
      <c r="D8" s="120" t="s">
        <v>155</v>
      </c>
      <c r="E8" s="250"/>
      <c r="F8" s="116">
        <v>200</v>
      </c>
      <c r="G8" s="41">
        <v>0.66200000000000003</v>
      </c>
      <c r="H8" s="41">
        <v>9.0000000000000011E-2</v>
      </c>
      <c r="I8" s="41">
        <v>22.03</v>
      </c>
      <c r="J8" s="41">
        <v>92.9</v>
      </c>
    </row>
    <row r="9" spans="2:11" ht="15" customHeight="1">
      <c r="B9" s="254"/>
      <c r="C9" s="254"/>
      <c r="D9" s="16" t="s">
        <v>33</v>
      </c>
      <c r="E9" s="250"/>
      <c r="F9" s="1">
        <v>30</v>
      </c>
      <c r="G9" s="39">
        <v>1.98</v>
      </c>
      <c r="H9" s="39">
        <v>0.80999999999999983</v>
      </c>
      <c r="I9" s="39">
        <v>26.73</v>
      </c>
      <c r="J9" s="39">
        <v>133.64999999999998</v>
      </c>
    </row>
    <row r="10" spans="2:11" ht="15.75">
      <c r="B10" s="254"/>
      <c r="C10" s="254"/>
      <c r="D10" s="48" t="s">
        <v>15</v>
      </c>
      <c r="E10" s="251"/>
      <c r="F10" s="180">
        <v>535</v>
      </c>
      <c r="G10" s="181">
        <v>18.549199999999999</v>
      </c>
      <c r="H10" s="181">
        <v>19.326678260869599</v>
      </c>
      <c r="I10" s="181">
        <v>85.862000000000009</v>
      </c>
      <c r="J10" s="181">
        <v>615.41521739130428</v>
      </c>
      <c r="K10" s="76">
        <v>0.25</v>
      </c>
    </row>
    <row r="11" spans="2:11" ht="15" customHeight="1">
      <c r="B11" s="254"/>
      <c r="C11" s="254"/>
      <c r="K11" s="75"/>
    </row>
    <row r="12" spans="2:11" ht="15" customHeight="1">
      <c r="B12" s="254"/>
      <c r="C12" s="254"/>
      <c r="D12" s="182" t="s">
        <v>195</v>
      </c>
      <c r="E12" s="249" t="s">
        <v>101</v>
      </c>
      <c r="F12" s="183">
        <v>60</v>
      </c>
      <c r="G12" s="184">
        <v>0.63719999999999988</v>
      </c>
      <c r="H12" s="184">
        <v>0.1032</v>
      </c>
      <c r="I12" s="184">
        <v>5.1120000000000001</v>
      </c>
      <c r="J12" s="184">
        <v>23.939999999999998</v>
      </c>
      <c r="K12" s="75"/>
    </row>
    <row r="13" spans="2:11" ht="15" customHeight="1">
      <c r="B13" s="254"/>
      <c r="C13" s="254"/>
      <c r="D13" s="7" t="s">
        <v>102</v>
      </c>
      <c r="E13" s="249"/>
      <c r="F13" s="2">
        <v>100</v>
      </c>
      <c r="G13" s="41">
        <v>10.8</v>
      </c>
      <c r="H13" s="41">
        <v>13.84</v>
      </c>
      <c r="I13" s="41">
        <v>0.36</v>
      </c>
      <c r="J13" s="41">
        <v>201.12</v>
      </c>
      <c r="K13" s="75"/>
    </row>
    <row r="14" spans="2:11" ht="28.5">
      <c r="B14" s="254"/>
      <c r="C14" s="254"/>
      <c r="D14" s="7" t="s">
        <v>73</v>
      </c>
      <c r="E14" s="249"/>
      <c r="F14" s="2" t="s">
        <v>18</v>
      </c>
      <c r="G14" s="41">
        <v>5.12</v>
      </c>
      <c r="H14" s="41">
        <v>4.53</v>
      </c>
      <c r="I14" s="41">
        <v>31.990000000000002</v>
      </c>
      <c r="J14" s="41">
        <v>189.29999999999998</v>
      </c>
      <c r="K14" s="75"/>
    </row>
    <row r="15" spans="2:11">
      <c r="B15" s="254"/>
      <c r="C15" s="254"/>
      <c r="D15" s="120" t="s">
        <v>155</v>
      </c>
      <c r="E15" s="249"/>
      <c r="F15" s="116">
        <v>200</v>
      </c>
      <c r="G15" s="41">
        <v>0.66200000000000003</v>
      </c>
      <c r="H15" s="41">
        <v>9.0000000000000011E-2</v>
      </c>
      <c r="I15" s="41">
        <v>22.03</v>
      </c>
      <c r="J15" s="41">
        <v>92.9</v>
      </c>
      <c r="K15" s="75"/>
    </row>
    <row r="16" spans="2:11" ht="15" customHeight="1">
      <c r="B16" s="254"/>
      <c r="C16" s="254"/>
      <c r="D16" s="7" t="s">
        <v>32</v>
      </c>
      <c r="E16" s="249"/>
      <c r="F16" s="1">
        <v>40</v>
      </c>
      <c r="G16" s="10">
        <v>3.0399999999999996</v>
      </c>
      <c r="H16" s="10">
        <v>0.31999999999999995</v>
      </c>
      <c r="I16" s="10">
        <v>19.679999999999996</v>
      </c>
      <c r="J16" s="12">
        <v>94</v>
      </c>
      <c r="K16" s="75"/>
    </row>
    <row r="17" spans="2:11" ht="15.75">
      <c r="B17" s="255"/>
      <c r="C17" s="255"/>
      <c r="D17" s="19" t="s">
        <v>167</v>
      </c>
      <c r="E17" s="249"/>
      <c r="F17" s="20">
        <v>555</v>
      </c>
      <c r="G17" s="26">
        <v>20.16</v>
      </c>
      <c r="H17" s="26">
        <f>H12+H13+H14+H15+H16</f>
        <v>18.883199999999999</v>
      </c>
      <c r="I17" s="26">
        <v>79.569999999999993</v>
      </c>
      <c r="J17" s="26">
        <f>J12+J13+J14+J15+J16</f>
        <v>601.26</v>
      </c>
      <c r="K17" s="76">
        <v>0.25</v>
      </c>
    </row>
    <row r="19" spans="2:11">
      <c r="B19" s="253" t="s">
        <v>100</v>
      </c>
      <c r="C19" s="253" t="s">
        <v>168</v>
      </c>
      <c r="D19" s="16" t="s">
        <v>195</v>
      </c>
      <c r="E19" s="178"/>
      <c r="F19" s="2">
        <v>100</v>
      </c>
      <c r="G19" s="226">
        <v>1.0620000000000001</v>
      </c>
      <c r="H19" s="226">
        <v>0.17200000000000001</v>
      </c>
      <c r="I19" s="226">
        <v>8.5200000000000014</v>
      </c>
      <c r="J19" s="226">
        <v>39.900000000000006</v>
      </c>
    </row>
    <row r="20" spans="2:11" ht="15" customHeight="1">
      <c r="B20" s="254"/>
      <c r="C20" s="254"/>
      <c r="D20" s="7" t="s">
        <v>84</v>
      </c>
      <c r="E20" s="249" t="s">
        <v>99</v>
      </c>
      <c r="F20" s="2">
        <v>100</v>
      </c>
      <c r="G20" s="41">
        <v>11.277777777777779</v>
      </c>
      <c r="H20" s="41">
        <v>16.71</v>
      </c>
      <c r="I20" s="41">
        <v>9</v>
      </c>
      <c r="J20" s="41">
        <v>221.73913043478262</v>
      </c>
    </row>
    <row r="21" spans="2:11" ht="28.5">
      <c r="B21" s="254"/>
      <c r="C21" s="254"/>
      <c r="D21" s="7" t="s">
        <v>73</v>
      </c>
      <c r="E21" s="249"/>
      <c r="F21" s="2" t="s">
        <v>22</v>
      </c>
      <c r="G21" s="41">
        <v>6.8313999999999995</v>
      </c>
      <c r="H21" s="41">
        <v>4.4328000000000003</v>
      </c>
      <c r="I21" s="41">
        <v>38.374000000000002</v>
      </c>
      <c r="J21" s="41">
        <v>220.56</v>
      </c>
    </row>
    <row r="22" spans="2:11" ht="15" customHeight="1">
      <c r="B22" s="254"/>
      <c r="C22" s="254"/>
      <c r="D22" s="120" t="s">
        <v>155</v>
      </c>
      <c r="E22" s="249"/>
      <c r="F22" s="18">
        <v>200</v>
      </c>
      <c r="G22" s="39">
        <v>0.34</v>
      </c>
      <c r="H22" s="39">
        <v>0.17</v>
      </c>
      <c r="I22" s="39">
        <v>22.84</v>
      </c>
      <c r="J22" s="39">
        <v>106.4</v>
      </c>
    </row>
    <row r="23" spans="2:11" ht="15" customHeight="1">
      <c r="B23" s="254"/>
      <c r="C23" s="254"/>
      <c r="D23" s="7" t="s">
        <v>32</v>
      </c>
      <c r="E23" s="249"/>
      <c r="F23" s="1">
        <v>30</v>
      </c>
      <c r="G23" s="10">
        <v>2.2799999999999998</v>
      </c>
      <c r="H23" s="10">
        <v>0.23999999999999996</v>
      </c>
      <c r="I23" s="10">
        <v>14.759999999999998</v>
      </c>
      <c r="J23" s="12">
        <v>70.5</v>
      </c>
    </row>
    <row r="24" spans="2:11" ht="15" customHeight="1">
      <c r="B24" s="254"/>
      <c r="C24" s="254"/>
      <c r="D24" s="7" t="s">
        <v>33</v>
      </c>
      <c r="E24" s="249"/>
      <c r="F24" s="1">
        <v>35</v>
      </c>
      <c r="G24" s="41">
        <v>2.3100000000000005</v>
      </c>
      <c r="H24" s="41">
        <v>0.42</v>
      </c>
      <c r="I24" s="41">
        <v>13.860000000000001</v>
      </c>
      <c r="J24" s="41">
        <v>69.3</v>
      </c>
    </row>
    <row r="25" spans="2:11" ht="15.75">
      <c r="B25" s="254"/>
      <c r="C25" s="254"/>
      <c r="D25" s="19" t="s">
        <v>15</v>
      </c>
      <c r="E25" s="249"/>
      <c r="F25" s="20">
        <v>580</v>
      </c>
      <c r="G25" s="26">
        <f>G20+G21+G23+G24</f>
        <v>22.699177777777777</v>
      </c>
      <c r="H25" s="26">
        <f>H19+H20+H21+H22+H23+H24</f>
        <v>22.144800000000004</v>
      </c>
      <c r="I25" s="26">
        <f>I20+I21+I22+I23+I24</f>
        <v>98.833999999999989</v>
      </c>
      <c r="J25" s="26">
        <f>J20+J21+J22+J23+J24</f>
        <v>688.49913043478261</v>
      </c>
      <c r="K25" s="76">
        <v>0.25</v>
      </c>
    </row>
    <row r="26" spans="2:11" ht="15" customHeight="1">
      <c r="B26" s="254"/>
      <c r="C26" s="254"/>
      <c r="D26" s="178"/>
      <c r="E26" s="178"/>
      <c r="F26" s="178"/>
      <c r="G26" s="178"/>
      <c r="H26" s="178"/>
      <c r="I26" s="178"/>
      <c r="J26" s="178"/>
    </row>
    <row r="27" spans="2:11" ht="15" customHeight="1">
      <c r="B27" s="254"/>
      <c r="C27" s="254"/>
      <c r="D27" s="16" t="s">
        <v>195</v>
      </c>
      <c r="E27" s="228"/>
      <c r="F27" s="2">
        <v>100</v>
      </c>
      <c r="G27" s="226">
        <v>1.0620000000000001</v>
      </c>
      <c r="H27" s="226">
        <v>0.17200000000000001</v>
      </c>
      <c r="I27" s="226">
        <v>8.5200000000000014</v>
      </c>
      <c r="J27" s="226">
        <v>39.900000000000006</v>
      </c>
    </row>
    <row r="28" spans="2:11" ht="15" customHeight="1">
      <c r="B28" s="254"/>
      <c r="C28" s="254"/>
      <c r="D28" s="7" t="s">
        <v>102</v>
      </c>
      <c r="E28" s="250" t="s">
        <v>101</v>
      </c>
      <c r="F28" s="2">
        <v>100</v>
      </c>
      <c r="G28" s="41">
        <v>10.8</v>
      </c>
      <c r="H28" s="41">
        <v>13.84</v>
      </c>
      <c r="I28" s="41">
        <v>0.36</v>
      </c>
      <c r="J28" s="41">
        <v>201.12</v>
      </c>
    </row>
    <row r="29" spans="2:11" ht="28.5">
      <c r="B29" s="254"/>
      <c r="C29" s="254"/>
      <c r="D29" s="7" t="s">
        <v>73</v>
      </c>
      <c r="E29" s="250"/>
      <c r="F29" s="2" t="s">
        <v>103</v>
      </c>
      <c r="G29" s="41">
        <v>7.37</v>
      </c>
      <c r="H29" s="41">
        <v>8.1999999999999993</v>
      </c>
      <c r="I29" s="41">
        <v>39.299999999999997</v>
      </c>
      <c r="J29" s="41">
        <v>257.60000000000002</v>
      </c>
    </row>
    <row r="30" spans="2:11" ht="15" customHeight="1">
      <c r="B30" s="254"/>
      <c r="C30" s="254"/>
      <c r="D30" s="120" t="s">
        <v>155</v>
      </c>
      <c r="E30" s="250"/>
      <c r="F30" s="18">
        <v>200</v>
      </c>
      <c r="G30" s="39">
        <v>0.34</v>
      </c>
      <c r="H30" s="39">
        <v>0.17</v>
      </c>
      <c r="I30" s="39">
        <v>22.84</v>
      </c>
      <c r="J30" s="39">
        <v>106.4</v>
      </c>
    </row>
    <row r="31" spans="2:11" ht="15" customHeight="1">
      <c r="B31" s="254"/>
      <c r="C31" s="254"/>
      <c r="D31" s="7" t="s">
        <v>32</v>
      </c>
      <c r="E31" s="250"/>
      <c r="F31" s="1">
        <v>30</v>
      </c>
      <c r="G31" s="10">
        <v>1.5199999999999998</v>
      </c>
      <c r="H31" s="10">
        <v>0.15999999999999998</v>
      </c>
      <c r="I31" s="10">
        <v>9.8399999999999981</v>
      </c>
      <c r="J31" s="10">
        <v>47</v>
      </c>
    </row>
    <row r="32" spans="2:11" ht="15" customHeight="1">
      <c r="B32" s="254"/>
      <c r="C32" s="254"/>
      <c r="D32" s="7" t="s">
        <v>33</v>
      </c>
      <c r="E32" s="250"/>
      <c r="F32" s="1">
        <v>35</v>
      </c>
      <c r="G32" s="41">
        <v>2.3100000000000005</v>
      </c>
      <c r="H32" s="41">
        <v>0.42</v>
      </c>
      <c r="I32" s="41">
        <v>13.860000000000001</v>
      </c>
      <c r="J32" s="41">
        <v>69.3</v>
      </c>
    </row>
    <row r="33" spans="2:11" ht="15.75">
      <c r="B33" s="255"/>
      <c r="C33" s="255"/>
      <c r="D33" s="19" t="s">
        <v>167</v>
      </c>
      <c r="E33" s="251"/>
      <c r="F33" s="20">
        <v>598</v>
      </c>
      <c r="G33" s="26">
        <f>G27+G28+G29+G30+G31+G32</f>
        <v>23.402000000000001</v>
      </c>
      <c r="H33" s="26">
        <f>H27+H28+H29+H30+H31+H32</f>
        <v>22.962000000000003</v>
      </c>
      <c r="I33" s="26">
        <f>I27+I28+I29+I30+I31+I32</f>
        <v>94.72</v>
      </c>
      <c r="J33" s="26">
        <v>711.32</v>
      </c>
      <c r="K33" s="76">
        <v>0.25</v>
      </c>
    </row>
    <row r="36" spans="2:11">
      <c r="B36" s="112" t="s">
        <v>92</v>
      </c>
      <c r="C36" s="113" t="s">
        <v>93</v>
      </c>
      <c r="D36" s="216" t="s">
        <v>94</v>
      </c>
      <c r="E36" s="256" t="s">
        <v>99</v>
      </c>
      <c r="F36" s="112" t="s">
        <v>28</v>
      </c>
      <c r="G36" s="114" t="s">
        <v>95</v>
      </c>
      <c r="H36" s="114" t="s">
        <v>96</v>
      </c>
      <c r="I36" s="114" t="s">
        <v>97</v>
      </c>
      <c r="J36" s="114" t="s">
        <v>98</v>
      </c>
    </row>
    <row r="37" spans="2:11" ht="15" customHeight="1">
      <c r="B37" s="257" t="s">
        <v>186</v>
      </c>
      <c r="C37" s="258" t="s">
        <v>190</v>
      </c>
      <c r="D37" s="16" t="s">
        <v>35</v>
      </c>
      <c r="E37" s="256"/>
      <c r="F37" s="17">
        <v>100</v>
      </c>
      <c r="G37" s="218">
        <v>0.4</v>
      </c>
      <c r="H37" s="218">
        <v>0.4</v>
      </c>
      <c r="I37" s="218">
        <v>9.8000000000000007</v>
      </c>
      <c r="J37" s="218">
        <v>47</v>
      </c>
    </row>
    <row r="38" spans="2:11" ht="32.25" customHeight="1">
      <c r="B38" s="257"/>
      <c r="C38" s="258"/>
      <c r="D38" s="16" t="s">
        <v>51</v>
      </c>
      <c r="E38" s="256"/>
      <c r="F38" s="17">
        <v>10</v>
      </c>
      <c r="G38" s="218">
        <v>2.0299999999999998</v>
      </c>
      <c r="H38" s="218">
        <v>2.63</v>
      </c>
      <c r="I38" s="218">
        <v>0</v>
      </c>
      <c r="J38" s="218">
        <v>34.333333333333336</v>
      </c>
    </row>
    <row r="39" spans="2:11" ht="29.25">
      <c r="B39" s="257"/>
      <c r="C39" s="258"/>
      <c r="D39" s="16" t="s">
        <v>149</v>
      </c>
      <c r="E39" s="256"/>
      <c r="F39" s="27" t="s">
        <v>142</v>
      </c>
      <c r="G39" s="218">
        <v>14.04</v>
      </c>
      <c r="H39" s="218">
        <v>15.868461538461499</v>
      </c>
      <c r="I39" s="218">
        <v>40.822136752136799</v>
      </c>
      <c r="J39" s="218">
        <v>346.24786324786299</v>
      </c>
    </row>
    <row r="40" spans="2:11" ht="15" customHeight="1">
      <c r="B40" s="257"/>
      <c r="C40" s="258"/>
      <c r="D40" s="16" t="s">
        <v>30</v>
      </c>
      <c r="E40" s="256"/>
      <c r="F40" s="18" t="s">
        <v>76</v>
      </c>
      <c r="G40" s="218">
        <v>7.0000000000000007E-2</v>
      </c>
      <c r="H40" s="218">
        <v>0.02</v>
      </c>
      <c r="I40" s="218">
        <v>10</v>
      </c>
      <c r="J40" s="218">
        <v>40</v>
      </c>
    </row>
    <row r="41" spans="2:11" ht="15" customHeight="1">
      <c r="B41" s="257"/>
      <c r="C41" s="258"/>
      <c r="D41" s="28" t="s">
        <v>32</v>
      </c>
      <c r="E41" s="256"/>
      <c r="F41" s="18">
        <v>40</v>
      </c>
      <c r="G41" s="218">
        <v>3.0399999999999996</v>
      </c>
      <c r="H41" s="218">
        <v>0.31999999999999995</v>
      </c>
      <c r="I41" s="218">
        <v>19.679999999999996</v>
      </c>
      <c r="J41" s="218">
        <v>94</v>
      </c>
    </row>
    <row r="42" spans="2:11" ht="15.75">
      <c r="B42" s="257"/>
      <c r="C42" s="258"/>
      <c r="D42" s="48" t="s">
        <v>15</v>
      </c>
      <c r="E42" s="256"/>
      <c r="F42" s="20">
        <v>525</v>
      </c>
      <c r="G42" s="153">
        <f>SUM(G37:G41)</f>
        <v>19.579999999999998</v>
      </c>
      <c r="H42" s="153">
        <f>SUM(H37:H41)</f>
        <v>19.2384615384615</v>
      </c>
      <c r="I42" s="153">
        <f>SUM(I37:I41)</f>
        <v>80.302136752136789</v>
      </c>
      <c r="J42" s="153">
        <f>SUM(J37:J41)</f>
        <v>561.58119658119631</v>
      </c>
      <c r="K42" s="76">
        <v>0.25</v>
      </c>
    </row>
    <row r="43" spans="2:11">
      <c r="B43" s="257"/>
      <c r="C43" s="258"/>
    </row>
    <row r="44" spans="2:11">
      <c r="B44" s="257"/>
      <c r="C44" s="258"/>
      <c r="D44" s="16" t="s">
        <v>35</v>
      </c>
      <c r="E44" s="259" t="s">
        <v>101</v>
      </c>
      <c r="F44" s="17">
        <v>100</v>
      </c>
      <c r="G44" s="218">
        <v>0.4</v>
      </c>
      <c r="H44" s="218">
        <v>0.4</v>
      </c>
      <c r="I44" s="218">
        <v>9.8000000000000007</v>
      </c>
      <c r="J44" s="218">
        <v>47</v>
      </c>
    </row>
    <row r="45" spans="2:11">
      <c r="B45" s="257"/>
      <c r="C45" s="258"/>
      <c r="D45" s="16" t="s">
        <v>51</v>
      </c>
      <c r="E45" s="259"/>
      <c r="F45" s="17">
        <v>10</v>
      </c>
      <c r="G45" s="218">
        <v>2.0299999999999998</v>
      </c>
      <c r="H45" s="218">
        <v>2.63</v>
      </c>
      <c r="I45" s="218">
        <v>0</v>
      </c>
      <c r="J45" s="218">
        <v>34.333333333333336</v>
      </c>
    </row>
    <row r="46" spans="2:11">
      <c r="B46" s="257"/>
      <c r="C46" s="258"/>
      <c r="D46" s="16" t="s">
        <v>191</v>
      </c>
      <c r="E46" s="259"/>
      <c r="F46" s="27" t="s">
        <v>116</v>
      </c>
      <c r="G46" s="218">
        <v>7.1621999999999995</v>
      </c>
      <c r="H46" s="218">
        <v>8.32</v>
      </c>
      <c r="I46" s="218">
        <v>10.9636</v>
      </c>
      <c r="J46" s="218">
        <v>149.91</v>
      </c>
    </row>
    <row r="47" spans="2:11">
      <c r="B47" s="257"/>
      <c r="C47" s="258"/>
      <c r="D47" s="16" t="s">
        <v>192</v>
      </c>
      <c r="E47" s="259"/>
      <c r="F47" s="27" t="s">
        <v>193</v>
      </c>
      <c r="G47" s="218">
        <v>4.1834999999999996</v>
      </c>
      <c r="H47" s="218">
        <v>5.0070000000000006</v>
      </c>
      <c r="I47" s="218">
        <v>23.943000000000001</v>
      </c>
      <c r="J47" s="218">
        <v>157.5</v>
      </c>
    </row>
    <row r="48" spans="2:11">
      <c r="B48" s="257"/>
      <c r="C48" s="258"/>
      <c r="D48" s="16" t="s">
        <v>30</v>
      </c>
      <c r="E48" s="259"/>
      <c r="F48" s="18" t="s">
        <v>76</v>
      </c>
      <c r="G48" s="218">
        <v>7.0000000000000007E-2</v>
      </c>
      <c r="H48" s="218">
        <v>0.02</v>
      </c>
      <c r="I48" s="218">
        <v>10</v>
      </c>
      <c r="J48" s="218">
        <v>40</v>
      </c>
    </row>
    <row r="49" spans="2:11">
      <c r="B49" s="257"/>
      <c r="C49" s="258"/>
      <c r="D49" s="28" t="s">
        <v>32</v>
      </c>
      <c r="E49" s="259"/>
      <c r="F49" s="18">
        <v>25</v>
      </c>
      <c r="G49" s="218">
        <v>1.9</v>
      </c>
      <c r="H49" s="218">
        <v>0.2</v>
      </c>
      <c r="I49" s="218">
        <v>12.3</v>
      </c>
      <c r="J49" s="218">
        <v>58.75</v>
      </c>
    </row>
    <row r="50" spans="2:11" ht="15.75">
      <c r="B50" s="257"/>
      <c r="C50" s="258"/>
      <c r="D50" s="48" t="s">
        <v>15</v>
      </c>
      <c r="E50" s="259"/>
      <c r="F50" s="9">
        <v>585</v>
      </c>
      <c r="G50" s="153">
        <f>SUM(G44:G49)</f>
        <v>15.745699999999998</v>
      </c>
      <c r="H50" s="153">
        <f>SUM(H44:H49)</f>
        <v>16.576999999999998</v>
      </c>
      <c r="I50" s="153">
        <f>SUM(I44:I49)</f>
        <v>67.006600000000006</v>
      </c>
      <c r="J50" s="153">
        <f>SUM(J44:J49)</f>
        <v>487.49333333333334</v>
      </c>
      <c r="K50" s="76">
        <v>0.2</v>
      </c>
    </row>
    <row r="52" spans="2:11">
      <c r="B52" s="112" t="s">
        <v>92</v>
      </c>
      <c r="C52" s="113" t="s">
        <v>93</v>
      </c>
      <c r="D52" s="216" t="s">
        <v>94</v>
      </c>
      <c r="E52" s="256" t="s">
        <v>99</v>
      </c>
      <c r="F52" s="112" t="s">
        <v>28</v>
      </c>
      <c r="G52" s="114" t="s">
        <v>95</v>
      </c>
      <c r="H52" s="114" t="s">
        <v>96</v>
      </c>
      <c r="I52" s="114" t="s">
        <v>97</v>
      </c>
      <c r="J52" s="114" t="s">
        <v>98</v>
      </c>
    </row>
    <row r="53" spans="2:11">
      <c r="B53" s="257" t="s">
        <v>186</v>
      </c>
      <c r="C53" s="258" t="s">
        <v>168</v>
      </c>
      <c r="D53" s="16" t="s">
        <v>35</v>
      </c>
      <c r="E53" s="256"/>
      <c r="F53" s="17">
        <v>100</v>
      </c>
      <c r="G53" s="218">
        <v>0.4</v>
      </c>
      <c r="H53" s="218">
        <v>0.4</v>
      </c>
      <c r="I53" s="218">
        <v>9.8000000000000007</v>
      </c>
      <c r="J53" s="218">
        <v>47</v>
      </c>
    </row>
    <row r="54" spans="2:11">
      <c r="B54" s="257"/>
      <c r="C54" s="258"/>
      <c r="D54" s="16" t="s">
        <v>51</v>
      </c>
      <c r="E54" s="256"/>
      <c r="F54" s="17">
        <v>10</v>
      </c>
      <c r="G54" s="218">
        <v>2.0299999999999998</v>
      </c>
      <c r="H54" s="218">
        <v>2.63</v>
      </c>
      <c r="I54" s="218">
        <v>0</v>
      </c>
      <c r="J54" s="218">
        <v>34.333333333333336</v>
      </c>
    </row>
    <row r="55" spans="2:11" ht="29.25">
      <c r="B55" s="257"/>
      <c r="C55" s="258"/>
      <c r="D55" s="16" t="s">
        <v>149</v>
      </c>
      <c r="E55" s="256"/>
      <c r="F55" s="27" t="s">
        <v>143</v>
      </c>
      <c r="G55" s="218">
        <v>16.486601941747601</v>
      </c>
      <c r="H55" s="218">
        <v>19.193106796116499</v>
      </c>
      <c r="I55" s="218">
        <v>54.002038834951499</v>
      </c>
      <c r="J55" s="218">
        <v>432.02912621359201</v>
      </c>
    </row>
    <row r="56" spans="2:11">
      <c r="B56" s="257"/>
      <c r="C56" s="258"/>
      <c r="D56" s="16" t="s">
        <v>30</v>
      </c>
      <c r="E56" s="256"/>
      <c r="F56" s="18" t="s">
        <v>76</v>
      </c>
      <c r="G56" s="218">
        <v>7.0000000000000007E-2</v>
      </c>
      <c r="H56" s="218">
        <v>0.02</v>
      </c>
      <c r="I56" s="218">
        <v>10</v>
      </c>
      <c r="J56" s="218">
        <v>40</v>
      </c>
    </row>
    <row r="57" spans="2:11">
      <c r="B57" s="257"/>
      <c r="C57" s="258"/>
      <c r="D57" s="28" t="s">
        <v>32</v>
      </c>
      <c r="E57" s="256"/>
      <c r="F57" s="18">
        <v>40</v>
      </c>
      <c r="G57" s="218">
        <v>3.0399999999999996</v>
      </c>
      <c r="H57" s="218">
        <v>0.31999999999999995</v>
      </c>
      <c r="I57" s="218">
        <v>19.679999999999996</v>
      </c>
      <c r="J57" s="218">
        <v>94</v>
      </c>
    </row>
    <row r="58" spans="2:11" ht="15.75">
      <c r="B58" s="257"/>
      <c r="C58" s="258"/>
      <c r="D58" s="48" t="s">
        <v>15</v>
      </c>
      <c r="E58" s="256"/>
      <c r="F58" s="20">
        <v>550</v>
      </c>
      <c r="G58" s="153">
        <v>22.0266019417476</v>
      </c>
      <c r="H58" s="153">
        <v>22.5631067961165</v>
      </c>
      <c r="I58" s="153">
        <v>93.482038834951496</v>
      </c>
      <c r="J58" s="153">
        <v>647.36245954692538</v>
      </c>
      <c r="K58" s="76">
        <v>0.25</v>
      </c>
    </row>
    <row r="59" spans="2:11">
      <c r="B59" s="257"/>
      <c r="C59" s="258"/>
    </row>
    <row r="60" spans="2:11">
      <c r="B60" s="257"/>
      <c r="C60" s="258"/>
      <c r="D60" s="16" t="s">
        <v>35</v>
      </c>
      <c r="E60" s="259" t="s">
        <v>101</v>
      </c>
      <c r="F60" s="219">
        <v>100</v>
      </c>
      <c r="G60" s="218">
        <v>0.4</v>
      </c>
      <c r="H60" s="218">
        <v>0.4</v>
      </c>
      <c r="I60" s="218">
        <v>9.8000000000000007</v>
      </c>
      <c r="J60" s="218">
        <v>47</v>
      </c>
    </row>
    <row r="61" spans="2:11">
      <c r="B61" s="257"/>
      <c r="C61" s="258"/>
      <c r="D61" s="16" t="s">
        <v>51</v>
      </c>
      <c r="E61" s="259"/>
      <c r="F61" s="219">
        <v>10</v>
      </c>
      <c r="G61" s="218">
        <v>2.0299999999999998</v>
      </c>
      <c r="H61" s="218">
        <v>2.63</v>
      </c>
      <c r="I61" s="218">
        <v>0</v>
      </c>
      <c r="J61" s="218">
        <v>34.333333333333336</v>
      </c>
    </row>
    <row r="62" spans="2:11">
      <c r="B62" s="257"/>
      <c r="C62" s="258"/>
      <c r="D62" s="16" t="s">
        <v>191</v>
      </c>
      <c r="E62" s="259"/>
      <c r="F62" s="27" t="s">
        <v>116</v>
      </c>
      <c r="G62" s="218">
        <v>7.1621999999999995</v>
      </c>
      <c r="H62" s="218">
        <v>8.32</v>
      </c>
      <c r="I62" s="218">
        <v>10.9636</v>
      </c>
      <c r="J62" s="218">
        <v>149.91</v>
      </c>
    </row>
    <row r="63" spans="2:11" ht="15.75">
      <c r="B63" s="257"/>
      <c r="C63" s="258"/>
      <c r="D63" s="16" t="s">
        <v>192</v>
      </c>
      <c r="E63" s="259"/>
      <c r="F63" s="27" t="s">
        <v>194</v>
      </c>
      <c r="G63" s="217">
        <v>5.0202</v>
      </c>
      <c r="H63" s="217">
        <v>6.0084</v>
      </c>
      <c r="I63" s="217">
        <v>28.7316</v>
      </c>
      <c r="J63" s="217">
        <v>189</v>
      </c>
    </row>
    <row r="64" spans="2:11">
      <c r="B64" s="257"/>
      <c r="C64" s="258"/>
      <c r="D64" s="16" t="s">
        <v>30</v>
      </c>
      <c r="E64" s="259"/>
      <c r="F64" s="219" t="s">
        <v>76</v>
      </c>
      <c r="G64" s="218">
        <v>7.0000000000000007E-2</v>
      </c>
      <c r="H64" s="218">
        <v>0.02</v>
      </c>
      <c r="I64" s="218">
        <v>10</v>
      </c>
      <c r="J64" s="218">
        <v>40</v>
      </c>
    </row>
    <row r="65" spans="2:11">
      <c r="B65" s="257"/>
      <c r="C65" s="258"/>
      <c r="D65" s="28" t="s">
        <v>32</v>
      </c>
      <c r="E65" s="259"/>
      <c r="F65" s="219">
        <v>40</v>
      </c>
      <c r="G65" s="218">
        <v>3.0399999999999996</v>
      </c>
      <c r="H65" s="218">
        <v>0.31999999999999995</v>
      </c>
      <c r="I65" s="218">
        <v>19.679999999999996</v>
      </c>
      <c r="J65" s="218">
        <v>94</v>
      </c>
    </row>
    <row r="66" spans="2:11" ht="15.75">
      <c r="B66" s="257"/>
      <c r="C66" s="258"/>
      <c r="D66" s="48" t="s">
        <v>15</v>
      </c>
      <c r="E66" s="259"/>
      <c r="F66" s="220">
        <v>630</v>
      </c>
      <c r="G66" s="153">
        <f>SUM(G60:G65)</f>
        <v>17.722399999999997</v>
      </c>
      <c r="H66" s="153">
        <f>SUM(H60:H65)</f>
        <v>17.698399999999999</v>
      </c>
      <c r="I66" s="153">
        <f>SUM(I60:I65)</f>
        <v>79.17519999999999</v>
      </c>
      <c r="J66" s="153">
        <f>SUM(J60:J65)</f>
        <v>554.24333333333334</v>
      </c>
      <c r="K66" s="76">
        <v>0.2</v>
      </c>
    </row>
  </sheetData>
  <mergeCells count="16">
    <mergeCell ref="E52:E58"/>
    <mergeCell ref="B53:B66"/>
    <mergeCell ref="C53:C66"/>
    <mergeCell ref="E60:E66"/>
    <mergeCell ref="E36:E42"/>
    <mergeCell ref="B37:B50"/>
    <mergeCell ref="C37:C50"/>
    <mergeCell ref="E44:E50"/>
    <mergeCell ref="E20:E25"/>
    <mergeCell ref="E28:E33"/>
    <mergeCell ref="E5:E10"/>
    <mergeCell ref="E12:E17"/>
    <mergeCell ref="B5:B17"/>
    <mergeCell ref="C5:C17"/>
    <mergeCell ref="B19:B33"/>
    <mergeCell ref="C19:C33"/>
  </mergeCells>
  <pageMargins left="0.11811023622047245" right="0.11811023622047245" top="0.15748031496062992" bottom="0.15748031496062992" header="0.31496062992125984" footer="0.31496062992125984"/>
  <pageSetup paperSize="9" scale="52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B2:K66"/>
  <sheetViews>
    <sheetView tabSelected="1" workbookViewId="0">
      <selection activeCell="F31" sqref="F31:J31"/>
    </sheetView>
  </sheetViews>
  <sheetFormatPr defaultRowHeight="15"/>
  <cols>
    <col min="2" max="2" width="23.28515625" customWidth="1"/>
    <col min="3" max="3" width="18.28515625" customWidth="1"/>
    <col min="4" max="4" width="40.85546875" customWidth="1"/>
    <col min="5" max="5" width="13.42578125" customWidth="1"/>
    <col min="7" max="8" width="9.28515625" bestFit="1" customWidth="1"/>
    <col min="9" max="9" width="10.85546875" customWidth="1"/>
    <col min="10" max="10" width="9.5703125" bestFit="1" customWidth="1"/>
  </cols>
  <sheetData>
    <row r="2" spans="2:11">
      <c r="B2" s="123" t="s">
        <v>92</v>
      </c>
      <c r="C2" s="124" t="s">
        <v>93</v>
      </c>
      <c r="D2" s="124" t="s">
        <v>94</v>
      </c>
      <c r="E2" s="124"/>
      <c r="F2" s="123" t="s">
        <v>28</v>
      </c>
      <c r="G2" s="125" t="s">
        <v>95</v>
      </c>
      <c r="H2" s="125" t="s">
        <v>96</v>
      </c>
      <c r="I2" s="125" t="s">
        <v>97</v>
      </c>
      <c r="J2" s="125" t="s">
        <v>98</v>
      </c>
      <c r="K2" s="126"/>
    </row>
    <row r="3" spans="2:11" ht="29.25" customHeight="1">
      <c r="B3" s="253" t="s">
        <v>104</v>
      </c>
      <c r="C3" s="253" t="s">
        <v>129</v>
      </c>
      <c r="D3" s="16" t="s">
        <v>197</v>
      </c>
      <c r="E3" s="252" t="s">
        <v>99</v>
      </c>
      <c r="F3" s="17">
        <v>60</v>
      </c>
      <c r="G3" s="39">
        <v>7.0299999999999994</v>
      </c>
      <c r="H3" s="39">
        <v>7.94</v>
      </c>
      <c r="I3" s="39">
        <v>19.75</v>
      </c>
      <c r="J3" s="39">
        <v>178.5</v>
      </c>
      <c r="K3" s="126"/>
    </row>
    <row r="4" spans="2:11" ht="15" customHeight="1">
      <c r="B4" s="254"/>
      <c r="C4" s="254"/>
      <c r="D4" s="7" t="s">
        <v>144</v>
      </c>
      <c r="E4" s="250"/>
      <c r="F4" s="2" t="s">
        <v>23</v>
      </c>
      <c r="G4" s="41">
        <v>10.17</v>
      </c>
      <c r="H4" s="41">
        <v>12.6</v>
      </c>
      <c r="I4" s="41">
        <v>32.31</v>
      </c>
      <c r="J4" s="41">
        <v>292.17</v>
      </c>
      <c r="K4" s="126"/>
    </row>
    <row r="5" spans="2:11" ht="15" customHeight="1">
      <c r="B5" s="254"/>
      <c r="C5" s="254"/>
      <c r="D5" s="121" t="s">
        <v>163</v>
      </c>
      <c r="E5" s="250"/>
      <c r="F5" s="2" t="s">
        <v>157</v>
      </c>
      <c r="G5" s="41">
        <v>0.13</v>
      </c>
      <c r="H5" s="41">
        <v>0.02</v>
      </c>
      <c r="I5" s="41">
        <v>10.199999999999999</v>
      </c>
      <c r="J5" s="41">
        <v>42</v>
      </c>
      <c r="K5" s="126"/>
    </row>
    <row r="6" spans="2:11" ht="15" customHeight="1">
      <c r="B6" s="254"/>
      <c r="C6" s="254"/>
      <c r="D6" s="16" t="s">
        <v>33</v>
      </c>
      <c r="E6" s="250"/>
      <c r="F6" s="1">
        <v>40</v>
      </c>
      <c r="G6" s="41">
        <v>2.64</v>
      </c>
      <c r="H6" s="41">
        <v>0.48000000000000004</v>
      </c>
      <c r="I6" s="41">
        <v>15.840000000000003</v>
      </c>
      <c r="J6" s="41">
        <v>79.2</v>
      </c>
      <c r="K6" s="126"/>
    </row>
    <row r="7" spans="2:11" ht="15.75">
      <c r="B7" s="254"/>
      <c r="C7" s="254"/>
      <c r="D7" s="48" t="s">
        <v>15</v>
      </c>
      <c r="E7" s="251"/>
      <c r="F7" s="9">
        <v>500</v>
      </c>
      <c r="G7" s="13">
        <v>19.93</v>
      </c>
      <c r="H7" s="13">
        <v>20.56</v>
      </c>
      <c r="I7" s="13">
        <v>79.81</v>
      </c>
      <c r="J7" s="13">
        <v>598.0200000000001</v>
      </c>
      <c r="K7" s="76">
        <v>0.25</v>
      </c>
    </row>
    <row r="8" spans="2:11" ht="15" customHeight="1">
      <c r="B8" s="254"/>
      <c r="C8" s="254"/>
      <c r="D8" s="126"/>
      <c r="E8" s="74"/>
      <c r="F8" s="126"/>
      <c r="G8" s="126"/>
      <c r="H8" s="126"/>
      <c r="I8" s="126"/>
      <c r="J8" s="126"/>
      <c r="K8" s="75"/>
    </row>
    <row r="9" spans="2:11" ht="15" customHeight="1">
      <c r="B9" s="254"/>
      <c r="C9" s="254"/>
      <c r="D9" s="16" t="s">
        <v>51</v>
      </c>
      <c r="E9" s="252" t="s">
        <v>101</v>
      </c>
      <c r="F9" s="3" t="s">
        <v>81</v>
      </c>
      <c r="G9" s="41">
        <v>2.63</v>
      </c>
      <c r="H9" s="41">
        <v>2.66</v>
      </c>
      <c r="I9" s="41">
        <v>0</v>
      </c>
      <c r="J9" s="41">
        <v>34.333333333333336</v>
      </c>
      <c r="K9" s="75"/>
    </row>
    <row r="10" spans="2:11" ht="15" customHeight="1">
      <c r="B10" s="254"/>
      <c r="C10" s="254"/>
      <c r="D10" s="177" t="s">
        <v>165</v>
      </c>
      <c r="E10" s="250"/>
      <c r="F10" s="117">
        <v>90</v>
      </c>
      <c r="G10" s="39">
        <v>9.41</v>
      </c>
      <c r="H10" s="39">
        <v>9.93</v>
      </c>
      <c r="I10" s="39">
        <v>8.1</v>
      </c>
      <c r="J10" s="39">
        <v>199.57</v>
      </c>
      <c r="K10" s="75"/>
    </row>
    <row r="11" spans="2:11" ht="15" customHeight="1">
      <c r="B11" s="254"/>
      <c r="C11" s="254"/>
      <c r="D11" s="177" t="s">
        <v>164</v>
      </c>
      <c r="E11" s="250"/>
      <c r="F11" s="117">
        <v>100</v>
      </c>
      <c r="G11" s="39">
        <v>10.8</v>
      </c>
      <c r="H11" s="39">
        <v>13.84</v>
      </c>
      <c r="I11" s="39">
        <v>0.36</v>
      </c>
      <c r="J11" s="39">
        <v>201.12</v>
      </c>
      <c r="K11" s="75"/>
    </row>
    <row r="12" spans="2:11" ht="28.5">
      <c r="B12" s="254"/>
      <c r="C12" s="254"/>
      <c r="D12" s="7" t="s">
        <v>85</v>
      </c>
      <c r="E12" s="250"/>
      <c r="F12" s="116" t="s">
        <v>18</v>
      </c>
      <c r="G12" s="41">
        <v>2.33</v>
      </c>
      <c r="H12" s="41">
        <v>2.94</v>
      </c>
      <c r="I12" s="41">
        <v>38.92</v>
      </c>
      <c r="J12" s="41">
        <v>178.5</v>
      </c>
      <c r="K12" s="75"/>
    </row>
    <row r="13" spans="2:11" ht="15" customHeight="1">
      <c r="B13" s="254"/>
      <c r="C13" s="254"/>
      <c r="D13" s="121" t="s">
        <v>163</v>
      </c>
      <c r="E13" s="250"/>
      <c r="F13" s="2" t="s">
        <v>157</v>
      </c>
      <c r="G13" s="41">
        <v>0.13</v>
      </c>
      <c r="H13" s="41">
        <v>0.02</v>
      </c>
      <c r="I13" s="41">
        <v>10.199999999999999</v>
      </c>
      <c r="J13" s="41">
        <v>42</v>
      </c>
      <c r="K13" s="75"/>
    </row>
    <row r="14" spans="2:11" ht="15" customHeight="1">
      <c r="B14" s="254"/>
      <c r="C14" s="254"/>
      <c r="D14" s="122" t="s">
        <v>32</v>
      </c>
      <c r="E14" s="250"/>
      <c r="F14" s="17">
        <v>20</v>
      </c>
      <c r="G14" s="23">
        <v>1.5199999999999998</v>
      </c>
      <c r="H14" s="23">
        <v>0.15999999999999998</v>
      </c>
      <c r="I14" s="23">
        <v>9.8399999999999981</v>
      </c>
      <c r="J14" s="24">
        <v>47</v>
      </c>
      <c r="K14" s="75"/>
    </row>
    <row r="15" spans="2:11" ht="15" customHeight="1">
      <c r="B15" s="254"/>
      <c r="C15" s="254"/>
      <c r="D15" s="16" t="s">
        <v>33</v>
      </c>
      <c r="E15" s="250"/>
      <c r="F15" s="1">
        <v>50</v>
      </c>
      <c r="G15" s="41">
        <v>2.5499999999999998</v>
      </c>
      <c r="H15" s="41">
        <v>0.6</v>
      </c>
      <c r="I15" s="41">
        <v>19.8</v>
      </c>
      <c r="J15" s="41">
        <v>99</v>
      </c>
      <c r="K15" s="75"/>
    </row>
    <row r="16" spans="2:11" ht="15.75">
      <c r="B16" s="254"/>
      <c r="C16" s="254"/>
      <c r="D16" s="48" t="s">
        <v>166</v>
      </c>
      <c r="E16" s="250"/>
      <c r="F16" s="118">
        <v>525</v>
      </c>
      <c r="G16" s="26">
        <f>G9+G10+G12+G13+G14+G15</f>
        <v>18.57</v>
      </c>
      <c r="H16" s="26">
        <f>H9+H9+H10+H12+H13+H14+H15</f>
        <v>18.970000000000002</v>
      </c>
      <c r="I16" s="26">
        <f>I9+I10+I12+I13+I14+I15</f>
        <v>86.86</v>
      </c>
      <c r="J16" s="26">
        <f>J9+J10+J12+J13+J14+J15</f>
        <v>600.40333333333331</v>
      </c>
      <c r="K16" s="76">
        <v>0.25</v>
      </c>
    </row>
    <row r="17" spans="2:11" ht="15.75">
      <c r="B17" s="255"/>
      <c r="C17" s="255"/>
      <c r="D17" s="19" t="s">
        <v>167</v>
      </c>
      <c r="E17" s="251"/>
      <c r="F17" s="20">
        <v>535</v>
      </c>
      <c r="G17" s="26">
        <f>G9+G11+G12+G13+G14+G15</f>
        <v>19.96</v>
      </c>
      <c r="H17" s="26">
        <f>H9+H11+H12+H13+H14+H15</f>
        <v>20.220000000000002</v>
      </c>
      <c r="I17" s="26">
        <v>79.62</v>
      </c>
      <c r="J17" s="26">
        <f>J9+J11+J12+J13+J14+J15</f>
        <v>601.95333333333338</v>
      </c>
      <c r="K17" s="76">
        <v>0.25</v>
      </c>
    </row>
    <row r="18" spans="2:11">
      <c r="B18" s="126"/>
      <c r="C18" s="126"/>
      <c r="D18" s="126"/>
      <c r="E18" s="126"/>
      <c r="F18" s="126"/>
      <c r="G18" s="126"/>
      <c r="H18" s="126"/>
      <c r="I18" s="126"/>
      <c r="J18" s="126"/>
      <c r="K18" s="126"/>
    </row>
    <row r="19" spans="2:11" ht="28.5" customHeight="1">
      <c r="B19" s="260" t="s">
        <v>104</v>
      </c>
      <c r="C19" s="253" t="s">
        <v>130</v>
      </c>
      <c r="D19" s="7" t="s">
        <v>197</v>
      </c>
      <c r="E19" s="252" t="s">
        <v>99</v>
      </c>
      <c r="F19" s="3">
        <v>60</v>
      </c>
      <c r="G19" s="10">
        <v>7.0299999999999994</v>
      </c>
      <c r="H19" s="10">
        <v>7.94</v>
      </c>
      <c r="I19" s="10">
        <v>19.75</v>
      </c>
      <c r="J19" s="12">
        <v>178.5</v>
      </c>
    </row>
    <row r="20" spans="2:11" ht="15" customHeight="1">
      <c r="B20" s="261"/>
      <c r="C20" s="254"/>
      <c r="D20" s="121" t="s">
        <v>144</v>
      </c>
      <c r="E20" s="250"/>
      <c r="F20" s="3" t="s">
        <v>87</v>
      </c>
      <c r="G20" s="41">
        <v>13.33</v>
      </c>
      <c r="H20" s="41">
        <v>16.274999999999999</v>
      </c>
      <c r="I20" s="41">
        <v>43.58</v>
      </c>
      <c r="J20" s="41">
        <v>346.67</v>
      </c>
    </row>
    <row r="21" spans="2:11" ht="15" customHeight="1">
      <c r="B21" s="261"/>
      <c r="C21" s="254"/>
      <c r="D21" s="121" t="s">
        <v>156</v>
      </c>
      <c r="E21" s="250"/>
      <c r="F21" s="2" t="s">
        <v>157</v>
      </c>
      <c r="G21" s="41">
        <v>0.09</v>
      </c>
      <c r="H21" s="41">
        <v>0.02</v>
      </c>
      <c r="I21" s="41">
        <v>11.91</v>
      </c>
      <c r="J21" s="41">
        <v>48.15</v>
      </c>
    </row>
    <row r="22" spans="2:11" ht="15" customHeight="1">
      <c r="B22" s="261"/>
      <c r="C22" s="254"/>
      <c r="D22" s="121" t="s">
        <v>32</v>
      </c>
      <c r="E22" s="250"/>
      <c r="F22" s="2">
        <v>20</v>
      </c>
      <c r="G22" s="11">
        <v>1.5199999999999998</v>
      </c>
      <c r="H22" s="11">
        <v>0.15999999999999998</v>
      </c>
      <c r="I22" s="10">
        <v>9.8399999999999981</v>
      </c>
      <c r="J22" s="12">
        <v>47</v>
      </c>
    </row>
    <row r="23" spans="2:11" ht="15" customHeight="1">
      <c r="B23" s="261"/>
      <c r="C23" s="254"/>
      <c r="D23" s="122" t="s">
        <v>33</v>
      </c>
      <c r="E23" s="250"/>
      <c r="F23" s="1">
        <v>20</v>
      </c>
      <c r="G23" s="10">
        <v>1.32</v>
      </c>
      <c r="H23" s="10">
        <v>0.24</v>
      </c>
      <c r="I23" s="10">
        <v>7.9200000000000008</v>
      </c>
      <c r="J23" s="12">
        <v>39.6</v>
      </c>
    </row>
    <row r="24" spans="2:11" ht="15.75">
      <c r="B24" s="261"/>
      <c r="C24" s="254"/>
      <c r="D24" s="152" t="s">
        <v>15</v>
      </c>
      <c r="E24" s="251"/>
      <c r="F24" s="9">
        <v>550</v>
      </c>
      <c r="G24" s="13">
        <v>23.29</v>
      </c>
      <c r="H24" s="13">
        <v>24.14</v>
      </c>
      <c r="I24" s="13">
        <v>93</v>
      </c>
      <c r="J24" s="13">
        <v>659.92000000000007</v>
      </c>
      <c r="K24" s="76">
        <v>0.25</v>
      </c>
    </row>
    <row r="25" spans="2:11" ht="15.75">
      <c r="B25" s="261"/>
      <c r="C25" s="254"/>
      <c r="D25" s="263"/>
      <c r="E25" s="264"/>
      <c r="F25" s="264"/>
      <c r="G25" s="264"/>
      <c r="H25" s="264"/>
      <c r="I25" s="264"/>
      <c r="J25" s="264"/>
    </row>
    <row r="26" spans="2:11" ht="15" customHeight="1">
      <c r="B26" s="261"/>
      <c r="C26" s="254"/>
      <c r="D26" s="16" t="s">
        <v>51</v>
      </c>
      <c r="E26" s="252" t="s">
        <v>101</v>
      </c>
      <c r="F26" s="3" t="s">
        <v>81</v>
      </c>
      <c r="G26" s="41">
        <v>2.63</v>
      </c>
      <c r="H26" s="41">
        <v>2.66</v>
      </c>
      <c r="I26" s="41">
        <v>0</v>
      </c>
      <c r="J26" s="41">
        <v>34.333333333333336</v>
      </c>
    </row>
    <row r="27" spans="2:11" ht="15" customHeight="1">
      <c r="B27" s="261"/>
      <c r="C27" s="254"/>
      <c r="D27" s="177" t="s">
        <v>165</v>
      </c>
      <c r="E27" s="250"/>
      <c r="F27" s="117">
        <v>100</v>
      </c>
      <c r="G27" s="39">
        <v>10.45</v>
      </c>
      <c r="H27" s="39">
        <v>11.03</v>
      </c>
      <c r="I27" s="39">
        <v>0.4</v>
      </c>
      <c r="J27" s="39">
        <v>221.74</v>
      </c>
    </row>
    <row r="28" spans="2:11" ht="15" customHeight="1">
      <c r="B28" s="261"/>
      <c r="C28" s="254"/>
      <c r="D28" s="177" t="s">
        <v>164</v>
      </c>
      <c r="E28" s="250"/>
      <c r="F28" s="117">
        <v>100</v>
      </c>
      <c r="G28" s="39">
        <v>10.8</v>
      </c>
      <c r="H28" s="39">
        <v>13.84</v>
      </c>
      <c r="I28" s="39">
        <v>0.36</v>
      </c>
      <c r="J28" s="39">
        <v>201.12</v>
      </c>
    </row>
    <row r="29" spans="2:11" ht="15" customHeight="1">
      <c r="B29" s="261"/>
      <c r="C29" s="254"/>
      <c r="D29" s="121" t="s">
        <v>72</v>
      </c>
      <c r="E29" s="250"/>
      <c r="F29" s="2" t="s">
        <v>131</v>
      </c>
      <c r="G29" s="41">
        <v>5.79</v>
      </c>
      <c r="H29" s="41">
        <v>6.9480000000000004</v>
      </c>
      <c r="I29" s="41">
        <v>56.75</v>
      </c>
      <c r="J29" s="41">
        <v>246.4</v>
      </c>
    </row>
    <row r="30" spans="2:11" ht="15" customHeight="1">
      <c r="B30" s="261"/>
      <c r="C30" s="254"/>
      <c r="D30" s="121" t="s">
        <v>163</v>
      </c>
      <c r="E30" s="250"/>
      <c r="F30" s="2" t="s">
        <v>157</v>
      </c>
      <c r="G30" s="11">
        <v>0.09</v>
      </c>
      <c r="H30" s="11">
        <v>0.02</v>
      </c>
      <c r="I30" s="10">
        <v>11.91</v>
      </c>
      <c r="J30" s="12">
        <v>48.15</v>
      </c>
    </row>
    <row r="31" spans="2:11" ht="15" customHeight="1">
      <c r="B31" s="261"/>
      <c r="C31" s="254"/>
      <c r="D31" s="122" t="s">
        <v>32</v>
      </c>
      <c r="E31" s="250"/>
      <c r="F31" s="17">
        <v>30</v>
      </c>
      <c r="G31" s="23">
        <v>2.2799999999999998</v>
      </c>
      <c r="H31" s="23">
        <v>0.23999999999999996</v>
      </c>
      <c r="I31" s="23">
        <v>14.759999999999998</v>
      </c>
      <c r="J31" s="24">
        <v>70.5</v>
      </c>
    </row>
    <row r="32" spans="2:11" ht="15" customHeight="1">
      <c r="B32" s="261"/>
      <c r="C32" s="254"/>
      <c r="D32" s="16" t="s">
        <v>33</v>
      </c>
      <c r="E32" s="250"/>
      <c r="F32" s="17">
        <v>30</v>
      </c>
      <c r="G32" s="23">
        <v>1.98</v>
      </c>
      <c r="H32" s="23">
        <v>0.36</v>
      </c>
      <c r="I32" s="23">
        <v>11.88</v>
      </c>
      <c r="J32" s="23">
        <v>59.400000000000006</v>
      </c>
    </row>
    <row r="33" spans="2:11" ht="15.75">
      <c r="B33" s="261"/>
      <c r="C33" s="254"/>
      <c r="D33" s="48" t="s">
        <v>166</v>
      </c>
      <c r="E33" s="250"/>
      <c r="F33" s="154">
        <v>595</v>
      </c>
      <c r="G33" s="153">
        <f>G26+G27+G29+G30+G31+G32</f>
        <v>23.22</v>
      </c>
      <c r="H33" s="153">
        <f>H26+H27+H29+H30+H31+H31+H32+H32</f>
        <v>21.857999999999993</v>
      </c>
      <c r="I33" s="153">
        <f>I26+I27+I29+I30+I31+I32</f>
        <v>95.699999999999989</v>
      </c>
      <c r="J33" s="153">
        <f>J26+J27+J29+J30+J31+J32</f>
        <v>680.52333333333331</v>
      </c>
      <c r="K33" s="76">
        <v>0.25</v>
      </c>
    </row>
    <row r="34" spans="2:11" ht="15.75">
      <c r="B34" s="262"/>
      <c r="C34" s="255"/>
      <c r="D34" s="19" t="s">
        <v>167</v>
      </c>
      <c r="E34" s="251"/>
      <c r="F34" s="154">
        <v>595</v>
      </c>
      <c r="G34" s="179">
        <f>G26+G28+G29+G30+G31+G32</f>
        <v>23.57</v>
      </c>
      <c r="H34" s="179">
        <f>H26+H28+H29+H30+H31+H32</f>
        <v>24.067999999999998</v>
      </c>
      <c r="I34" s="179">
        <f>I26+I28+I29+I30+I31+I32</f>
        <v>95.66</v>
      </c>
      <c r="J34" s="179">
        <f>J26+J28+J29+J30+J31+J32</f>
        <v>659.90333333333331</v>
      </c>
      <c r="K34" s="76">
        <v>0.25</v>
      </c>
    </row>
    <row r="37" spans="2:11">
      <c r="B37" s="112" t="s">
        <v>92</v>
      </c>
      <c r="C37" s="113" t="s">
        <v>93</v>
      </c>
      <c r="D37" s="216" t="s">
        <v>94</v>
      </c>
      <c r="E37" s="256" t="s">
        <v>99</v>
      </c>
      <c r="F37" s="112" t="s">
        <v>28</v>
      </c>
      <c r="G37" s="114" t="s">
        <v>95</v>
      </c>
      <c r="H37" s="114" t="s">
        <v>96</v>
      </c>
      <c r="I37" s="114" t="s">
        <v>97</v>
      </c>
      <c r="J37" s="114" t="s">
        <v>98</v>
      </c>
    </row>
    <row r="38" spans="2:11" ht="15.75">
      <c r="B38" s="257" t="s">
        <v>189</v>
      </c>
      <c r="C38" s="258" t="s">
        <v>129</v>
      </c>
      <c r="D38" s="86" t="s">
        <v>35</v>
      </c>
      <c r="E38" s="256"/>
      <c r="F38" s="17">
        <v>100</v>
      </c>
      <c r="G38" s="218">
        <v>0.4</v>
      </c>
      <c r="H38" s="218">
        <v>0.4</v>
      </c>
      <c r="I38" s="218">
        <v>9.8000000000000007</v>
      </c>
      <c r="J38" s="218">
        <v>47</v>
      </c>
    </row>
    <row r="39" spans="2:11" ht="28.5">
      <c r="B39" s="257"/>
      <c r="C39" s="258"/>
      <c r="D39" s="7" t="s">
        <v>149</v>
      </c>
      <c r="E39" s="256"/>
      <c r="F39" s="1" t="s">
        <v>142</v>
      </c>
      <c r="G39" s="218">
        <v>14.84</v>
      </c>
      <c r="H39" s="218">
        <v>17.868461538461499</v>
      </c>
      <c r="I39" s="218">
        <v>40.822136752136799</v>
      </c>
      <c r="J39" s="218">
        <v>346.24786324786299</v>
      </c>
    </row>
    <row r="40" spans="2:11">
      <c r="B40" s="257"/>
      <c r="C40" s="258"/>
      <c r="D40" s="16" t="s">
        <v>156</v>
      </c>
      <c r="E40" s="256"/>
      <c r="F40" s="27" t="s">
        <v>157</v>
      </c>
      <c r="G40" s="218">
        <v>0.09</v>
      </c>
      <c r="H40" s="218">
        <v>0.02</v>
      </c>
      <c r="I40" s="218">
        <v>11.91</v>
      </c>
      <c r="J40" s="218">
        <v>48.15</v>
      </c>
    </row>
    <row r="41" spans="2:11">
      <c r="B41" s="257"/>
      <c r="C41" s="258"/>
      <c r="D41" s="16" t="s">
        <v>32</v>
      </c>
      <c r="E41" s="256"/>
      <c r="F41" s="18">
        <v>25</v>
      </c>
      <c r="G41" s="218">
        <v>1.9</v>
      </c>
      <c r="H41" s="218">
        <v>0.2</v>
      </c>
      <c r="I41" s="218">
        <v>12.3</v>
      </c>
      <c r="J41" s="218">
        <v>58.75</v>
      </c>
    </row>
    <row r="42" spans="2:11">
      <c r="B42" s="257"/>
      <c r="C42" s="258"/>
      <c r="D42" s="16" t="s">
        <v>33</v>
      </c>
      <c r="E42" s="256"/>
      <c r="F42" s="18">
        <v>30</v>
      </c>
      <c r="G42" s="218">
        <v>1.98</v>
      </c>
      <c r="H42" s="218">
        <v>0.36</v>
      </c>
      <c r="I42" s="218">
        <v>11.88</v>
      </c>
      <c r="J42" s="218">
        <v>59.400000000000006</v>
      </c>
    </row>
    <row r="43" spans="2:11" ht="15.75">
      <c r="B43" s="257"/>
      <c r="C43" s="258"/>
      <c r="D43" s="48" t="s">
        <v>15</v>
      </c>
      <c r="E43" s="256"/>
      <c r="F43" s="9">
        <v>530</v>
      </c>
      <c r="G43" s="153">
        <v>19.21</v>
      </c>
      <c r="H43" s="153">
        <v>18.848461538461496</v>
      </c>
      <c r="I43" s="153">
        <v>86.712136752136786</v>
      </c>
      <c r="J43" s="153">
        <v>559.54786324786301</v>
      </c>
      <c r="K43" s="76">
        <v>0.25</v>
      </c>
    </row>
    <row r="44" spans="2:11">
      <c r="B44" s="257"/>
      <c r="C44" s="258"/>
    </row>
    <row r="45" spans="2:11">
      <c r="B45" s="257"/>
      <c r="C45" s="258"/>
      <c r="D45" s="120" t="s">
        <v>35</v>
      </c>
      <c r="E45" s="259" t="s">
        <v>101</v>
      </c>
      <c r="F45" s="17">
        <v>100</v>
      </c>
      <c r="G45" s="218">
        <v>0.4</v>
      </c>
      <c r="H45" s="218">
        <v>0.4</v>
      </c>
      <c r="I45" s="218">
        <v>9.8000000000000007</v>
      </c>
      <c r="J45" s="218">
        <v>47</v>
      </c>
    </row>
    <row r="46" spans="2:11">
      <c r="B46" s="257"/>
      <c r="C46" s="258"/>
      <c r="D46" s="120" t="s">
        <v>187</v>
      </c>
      <c r="E46" s="259"/>
      <c r="F46" s="27" t="s">
        <v>188</v>
      </c>
      <c r="G46" s="218">
        <v>10.28</v>
      </c>
      <c r="H46" s="218">
        <v>8.82</v>
      </c>
      <c r="I46" s="218">
        <v>2.5410999999999997</v>
      </c>
      <c r="J46" s="218">
        <v>103.01</v>
      </c>
    </row>
    <row r="47" spans="2:11" ht="29.25">
      <c r="B47" s="257"/>
      <c r="C47" s="258"/>
      <c r="D47" s="120" t="s">
        <v>78</v>
      </c>
      <c r="E47" s="259"/>
      <c r="F47" s="27" t="s">
        <v>18</v>
      </c>
      <c r="G47" s="218">
        <v>3.6909999999999998</v>
      </c>
      <c r="H47" s="218">
        <v>9.0045000000000002</v>
      </c>
      <c r="I47" s="218">
        <v>36.753999999999998</v>
      </c>
      <c r="J47" s="218">
        <v>242.7</v>
      </c>
    </row>
    <row r="48" spans="2:11">
      <c r="B48" s="257"/>
      <c r="C48" s="258"/>
      <c r="D48" s="120" t="s">
        <v>156</v>
      </c>
      <c r="E48" s="259"/>
      <c r="F48" s="27" t="s">
        <v>157</v>
      </c>
      <c r="G48" s="218">
        <v>0.09</v>
      </c>
      <c r="H48" s="218">
        <v>0.02</v>
      </c>
      <c r="I48" s="218">
        <v>11.91</v>
      </c>
      <c r="J48" s="218">
        <v>48.15</v>
      </c>
    </row>
    <row r="49" spans="2:11">
      <c r="B49" s="257"/>
      <c r="C49" s="258"/>
      <c r="D49" s="120" t="s">
        <v>32</v>
      </c>
      <c r="E49" s="259"/>
      <c r="F49" s="18">
        <v>25</v>
      </c>
      <c r="G49" s="218">
        <v>1.9</v>
      </c>
      <c r="H49" s="218">
        <v>0.2</v>
      </c>
      <c r="I49" s="218">
        <v>12.3</v>
      </c>
      <c r="J49" s="218">
        <v>58.75</v>
      </c>
    </row>
    <row r="50" spans="2:11">
      <c r="B50" s="257"/>
      <c r="C50" s="258"/>
      <c r="D50" s="120" t="s">
        <v>33</v>
      </c>
      <c r="E50" s="259"/>
      <c r="F50" s="18">
        <v>30</v>
      </c>
      <c r="G50" s="218">
        <v>1.98</v>
      </c>
      <c r="H50" s="218">
        <v>0.36</v>
      </c>
      <c r="I50" s="218">
        <v>11.88</v>
      </c>
      <c r="J50" s="218">
        <v>59.400000000000006</v>
      </c>
    </row>
    <row r="51" spans="2:11" ht="15.75">
      <c r="B51" s="257"/>
      <c r="C51" s="258"/>
      <c r="D51" s="48" t="s">
        <v>15</v>
      </c>
      <c r="E51" s="259"/>
      <c r="F51" s="9">
        <v>600</v>
      </c>
      <c r="G51" s="153">
        <f>SUM(G45:G50)</f>
        <v>18.340999999999998</v>
      </c>
      <c r="H51" s="153">
        <f>SUM(H45:H50)</f>
        <v>18.804499999999997</v>
      </c>
      <c r="I51" s="153">
        <f>SUM(I45:I50)</f>
        <v>85.185099999999991</v>
      </c>
      <c r="J51" s="153">
        <f>SUM(J45:J50)</f>
        <v>559.01</v>
      </c>
      <c r="K51" s="76">
        <v>0.25</v>
      </c>
    </row>
    <row r="53" spans="2:11">
      <c r="B53" s="112" t="s">
        <v>92</v>
      </c>
      <c r="C53" s="113" t="s">
        <v>93</v>
      </c>
      <c r="D53" s="216" t="s">
        <v>94</v>
      </c>
      <c r="E53" s="256" t="s">
        <v>99</v>
      </c>
      <c r="F53" s="112" t="s">
        <v>28</v>
      </c>
      <c r="G53" s="114" t="s">
        <v>95</v>
      </c>
      <c r="H53" s="114" t="s">
        <v>96</v>
      </c>
      <c r="I53" s="114" t="s">
        <v>97</v>
      </c>
      <c r="J53" s="114" t="s">
        <v>98</v>
      </c>
    </row>
    <row r="54" spans="2:11">
      <c r="B54" s="257" t="s">
        <v>189</v>
      </c>
      <c r="C54" s="258" t="s">
        <v>168</v>
      </c>
      <c r="D54" s="120" t="s">
        <v>169</v>
      </c>
      <c r="E54" s="256"/>
      <c r="F54" s="17">
        <v>100</v>
      </c>
      <c r="G54" s="218">
        <v>0.9</v>
      </c>
      <c r="H54" s="218">
        <v>0.2</v>
      </c>
      <c r="I54" s="218">
        <v>8.1</v>
      </c>
      <c r="J54" s="218">
        <v>43</v>
      </c>
    </row>
    <row r="55" spans="2:11" ht="29.25">
      <c r="B55" s="257"/>
      <c r="C55" s="258"/>
      <c r="D55" s="120" t="s">
        <v>149</v>
      </c>
      <c r="E55" s="256"/>
      <c r="F55" s="17" t="s">
        <v>143</v>
      </c>
      <c r="G55" s="218">
        <v>16.486601941747601</v>
      </c>
      <c r="H55" s="218">
        <v>21.193106796116499</v>
      </c>
      <c r="I55" s="218">
        <v>43.002038834951499</v>
      </c>
      <c r="J55" s="218">
        <v>402.02912621359201</v>
      </c>
    </row>
    <row r="56" spans="2:11">
      <c r="B56" s="257"/>
      <c r="C56" s="258"/>
      <c r="D56" s="120" t="s">
        <v>156</v>
      </c>
      <c r="E56" s="256"/>
      <c r="F56" s="27" t="s">
        <v>157</v>
      </c>
      <c r="G56" s="218">
        <v>0.09</v>
      </c>
      <c r="H56" s="218">
        <v>0.02</v>
      </c>
      <c r="I56" s="218">
        <v>11.91</v>
      </c>
      <c r="J56" s="218">
        <v>48.15</v>
      </c>
    </row>
    <row r="57" spans="2:11">
      <c r="B57" s="257"/>
      <c r="C57" s="258"/>
      <c r="D57" s="120" t="s">
        <v>32</v>
      </c>
      <c r="E57" s="256"/>
      <c r="F57" s="18">
        <v>40</v>
      </c>
      <c r="G57" s="218">
        <v>3.0399999999999996</v>
      </c>
      <c r="H57" s="218">
        <v>0.31999999999999995</v>
      </c>
      <c r="I57" s="218">
        <v>19.679999999999996</v>
      </c>
      <c r="J57" s="218">
        <v>94</v>
      </c>
    </row>
    <row r="58" spans="2:11">
      <c r="B58" s="257"/>
      <c r="C58" s="258"/>
      <c r="D58" s="120" t="s">
        <v>33</v>
      </c>
      <c r="E58" s="256"/>
      <c r="F58" s="18">
        <v>30</v>
      </c>
      <c r="G58" s="218">
        <v>1.98</v>
      </c>
      <c r="H58" s="218">
        <v>0.36</v>
      </c>
      <c r="I58" s="218">
        <v>11.88</v>
      </c>
      <c r="J58" s="218">
        <v>59.400000000000006</v>
      </c>
    </row>
    <row r="59" spans="2:11" ht="15.75">
      <c r="B59" s="257"/>
      <c r="C59" s="258"/>
      <c r="D59" s="48" t="s">
        <v>15</v>
      </c>
      <c r="E59" s="256"/>
      <c r="F59" s="20">
        <v>570</v>
      </c>
      <c r="G59" s="153">
        <f>SUM(G54:G58)</f>
        <v>22.496601941747599</v>
      </c>
      <c r="H59" s="153">
        <f>SUM(H54:H58)</f>
        <v>22.093106796116498</v>
      </c>
      <c r="I59" s="153">
        <f>SUM(I54:I58)</f>
        <v>94.572038834951485</v>
      </c>
      <c r="J59" s="153">
        <f>SUM(J54:J58)</f>
        <v>646.57912621359196</v>
      </c>
      <c r="K59" s="76">
        <v>0.25</v>
      </c>
    </row>
    <row r="60" spans="2:11">
      <c r="B60" s="257"/>
      <c r="C60" s="258"/>
    </row>
    <row r="61" spans="2:11">
      <c r="B61" s="257"/>
      <c r="C61" s="258"/>
      <c r="D61" s="120" t="s">
        <v>169</v>
      </c>
      <c r="E61" s="259" t="s">
        <v>101</v>
      </c>
      <c r="F61" s="219">
        <v>100</v>
      </c>
      <c r="G61" s="218">
        <v>0.9</v>
      </c>
      <c r="H61" s="218">
        <v>0.2</v>
      </c>
      <c r="I61" s="218">
        <v>8.1</v>
      </c>
      <c r="J61" s="218">
        <v>43</v>
      </c>
    </row>
    <row r="62" spans="2:11">
      <c r="B62" s="257"/>
      <c r="C62" s="258"/>
      <c r="D62" s="120" t="s">
        <v>187</v>
      </c>
      <c r="E62" s="259"/>
      <c r="F62" s="219" t="s">
        <v>25</v>
      </c>
      <c r="G62" s="218">
        <v>10.425799999999999</v>
      </c>
      <c r="H62" s="218">
        <v>9.32</v>
      </c>
      <c r="I62" s="218">
        <v>3.8</v>
      </c>
      <c r="J62" s="218">
        <v>115</v>
      </c>
    </row>
    <row r="63" spans="2:11" ht="29.25">
      <c r="B63" s="257"/>
      <c r="C63" s="258"/>
      <c r="D63" s="120" t="s">
        <v>78</v>
      </c>
      <c r="E63" s="259"/>
      <c r="F63" s="219" t="s">
        <v>22</v>
      </c>
      <c r="G63" s="218">
        <v>4.4211999999999998</v>
      </c>
      <c r="H63" s="218">
        <v>9.4</v>
      </c>
      <c r="I63" s="218">
        <v>44.090800000000002</v>
      </c>
      <c r="J63" s="218">
        <v>284.64</v>
      </c>
    </row>
    <row r="64" spans="2:11">
      <c r="B64" s="257"/>
      <c r="C64" s="258"/>
      <c r="D64" s="120" t="s">
        <v>156</v>
      </c>
      <c r="E64" s="259"/>
      <c r="F64" s="219" t="s">
        <v>157</v>
      </c>
      <c r="G64" s="218">
        <v>0.09</v>
      </c>
      <c r="H64" s="218">
        <v>0.02</v>
      </c>
      <c r="I64" s="218">
        <v>11.91</v>
      </c>
      <c r="J64" s="218">
        <v>48.15</v>
      </c>
    </row>
    <row r="65" spans="2:11">
      <c r="B65" s="257"/>
      <c r="C65" s="258"/>
      <c r="D65" s="120" t="s">
        <v>33</v>
      </c>
      <c r="E65" s="259"/>
      <c r="F65" s="219">
        <v>30</v>
      </c>
      <c r="G65" s="218">
        <v>1.98</v>
      </c>
      <c r="H65" s="218">
        <v>0.36</v>
      </c>
      <c r="I65" s="218">
        <v>11.88</v>
      </c>
      <c r="J65" s="218">
        <v>59.400000000000006</v>
      </c>
    </row>
    <row r="66" spans="2:11" ht="15.75">
      <c r="B66" s="257"/>
      <c r="C66" s="258"/>
      <c r="D66" s="48" t="s">
        <v>15</v>
      </c>
      <c r="E66" s="259"/>
      <c r="F66" s="220">
        <v>625</v>
      </c>
      <c r="G66" s="153">
        <f>SUM(G61:G65)</f>
        <v>17.817</v>
      </c>
      <c r="H66" s="153">
        <f>SUM(H61:H65)</f>
        <v>19.3</v>
      </c>
      <c r="I66" s="153">
        <f>SUM(I61:I65)</f>
        <v>79.780799999999999</v>
      </c>
      <c r="J66" s="153">
        <f>SUM(J61:J65)</f>
        <v>550.18999999999994</v>
      </c>
      <c r="K66" s="76">
        <v>0.2</v>
      </c>
    </row>
  </sheetData>
  <mergeCells count="17">
    <mergeCell ref="E37:E43"/>
    <mergeCell ref="B38:B51"/>
    <mergeCell ref="C38:C51"/>
    <mergeCell ref="E45:E51"/>
    <mergeCell ref="E53:E59"/>
    <mergeCell ref="B54:B66"/>
    <mergeCell ref="C54:C66"/>
    <mergeCell ref="E61:E66"/>
    <mergeCell ref="C3:C17"/>
    <mergeCell ref="E9:E17"/>
    <mergeCell ref="E26:E34"/>
    <mergeCell ref="C19:C34"/>
    <mergeCell ref="B19:B34"/>
    <mergeCell ref="E3:E7"/>
    <mergeCell ref="E19:E24"/>
    <mergeCell ref="D25:J25"/>
    <mergeCell ref="B3:B17"/>
  </mergeCells>
  <pageMargins left="0.7" right="0.7" top="0.75" bottom="0.75" header="0.3" footer="0.3"/>
  <pageSetup paperSize="9" scale="4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47"/>
  <sheetViews>
    <sheetView topLeftCell="A16" zoomScale="80" zoomScaleNormal="80" workbookViewId="0">
      <selection activeCell="O44" sqref="O44"/>
    </sheetView>
  </sheetViews>
  <sheetFormatPr defaultRowHeight="15"/>
  <cols>
    <col min="1" max="1" width="24.5703125" style="185" customWidth="1"/>
    <col min="2" max="2" width="9.5703125" style="185" bestFit="1" customWidth="1"/>
    <col min="3" max="3" width="10.5703125" style="185" customWidth="1"/>
    <col min="4" max="4" width="24" style="185" customWidth="1"/>
    <col min="5" max="6" width="9.5703125" style="185" bestFit="1" customWidth="1"/>
    <col min="7" max="7" width="26.140625" style="185" customWidth="1"/>
    <col min="8" max="9" width="9.5703125" style="185" bestFit="1" customWidth="1"/>
    <col min="10" max="10" width="21" style="185" customWidth="1"/>
    <col min="11" max="12" width="9.5703125" style="185" bestFit="1" customWidth="1"/>
    <col min="13" max="13" width="22.42578125" style="185" customWidth="1"/>
    <col min="14" max="15" width="9.5703125" style="185" bestFit="1" customWidth="1"/>
    <col min="16" max="16" width="25" style="185" customWidth="1"/>
    <col min="17" max="20" width="9.5703125" style="185" bestFit="1" customWidth="1"/>
    <col min="21" max="16384" width="9.140625" style="185"/>
  </cols>
  <sheetData>
    <row r="1" spans="1:18" ht="18">
      <c r="A1" s="231" t="s">
        <v>105</v>
      </c>
      <c r="B1" s="231"/>
      <c r="C1" s="231"/>
      <c r="D1" s="231"/>
      <c r="E1" s="231"/>
      <c r="F1" s="231"/>
      <c r="G1" s="231"/>
      <c r="H1" s="231"/>
      <c r="I1" s="231"/>
      <c r="J1" s="231"/>
      <c r="K1" s="231"/>
      <c r="L1" s="231"/>
      <c r="M1" s="231"/>
      <c r="N1" s="231"/>
      <c r="O1" s="231"/>
      <c r="P1" s="231"/>
      <c r="Q1" s="231"/>
      <c r="R1" s="176"/>
    </row>
    <row r="2" spans="1:18" ht="18">
      <c r="A2" s="231"/>
      <c r="B2" s="231"/>
      <c r="C2" s="231"/>
      <c r="D2" s="231"/>
      <c r="E2" s="176"/>
      <c r="F2" s="176"/>
      <c r="G2" s="176"/>
      <c r="H2" s="176"/>
      <c r="I2" s="176"/>
      <c r="J2" s="176"/>
      <c r="K2" s="176"/>
      <c r="L2" s="176"/>
      <c r="M2" s="176"/>
      <c r="N2" s="176"/>
      <c r="O2" s="176"/>
      <c r="P2" s="176"/>
      <c r="Q2" s="176"/>
      <c r="R2" s="176"/>
    </row>
    <row r="3" spans="1:18" ht="18">
      <c r="A3" s="276" t="s">
        <v>106</v>
      </c>
      <c r="B3" s="276"/>
      <c r="C3" s="276"/>
      <c r="D3" s="276"/>
      <c r="E3" s="176"/>
      <c r="F3" s="176"/>
      <c r="G3" s="176"/>
      <c r="H3" s="176"/>
      <c r="I3" s="176"/>
      <c r="J3" s="176"/>
      <c r="K3" s="176"/>
      <c r="L3" s="176"/>
      <c r="M3" s="176"/>
      <c r="N3" s="176"/>
      <c r="O3" s="176"/>
      <c r="P3" s="176"/>
      <c r="Q3" s="176"/>
      <c r="R3" s="176"/>
    </row>
    <row r="4" spans="1:18" ht="15.75">
      <c r="A4" s="277" t="s">
        <v>27</v>
      </c>
      <c r="B4" s="277"/>
      <c r="C4" s="277"/>
      <c r="D4" s="277"/>
      <c r="E4" s="277"/>
      <c r="F4" s="277"/>
      <c r="G4" s="277"/>
      <c r="H4" s="277"/>
      <c r="I4" s="277"/>
      <c r="J4" s="277"/>
      <c r="K4" s="277"/>
      <c r="L4" s="277"/>
      <c r="M4" s="277"/>
      <c r="N4" s="277"/>
      <c r="O4" s="277"/>
      <c r="P4" s="277"/>
      <c r="Q4" s="277"/>
      <c r="R4" s="277"/>
    </row>
    <row r="5" spans="1:18">
      <c r="A5" s="273" t="s">
        <v>14</v>
      </c>
      <c r="B5" s="274"/>
      <c r="C5" s="275"/>
      <c r="D5" s="273" t="s">
        <v>16</v>
      </c>
      <c r="E5" s="274"/>
      <c r="F5" s="275"/>
      <c r="G5" s="273" t="s">
        <v>17</v>
      </c>
      <c r="H5" s="274"/>
      <c r="I5" s="275"/>
      <c r="J5" s="273" t="s">
        <v>19</v>
      </c>
      <c r="K5" s="274"/>
      <c r="L5" s="275"/>
      <c r="M5" s="273" t="s">
        <v>20</v>
      </c>
      <c r="N5" s="274"/>
      <c r="O5" s="275"/>
      <c r="P5" s="272" t="s">
        <v>21</v>
      </c>
      <c r="Q5" s="272"/>
      <c r="R5" s="272"/>
    </row>
    <row r="6" spans="1:18">
      <c r="A6" s="127" t="s">
        <v>0</v>
      </c>
      <c r="B6" s="270" t="s">
        <v>28</v>
      </c>
      <c r="C6" s="271"/>
      <c r="D6" s="128" t="s">
        <v>0</v>
      </c>
      <c r="E6" s="270" t="s">
        <v>28</v>
      </c>
      <c r="F6" s="271"/>
      <c r="G6" s="127" t="s">
        <v>0</v>
      </c>
      <c r="H6" s="270" t="s">
        <v>28</v>
      </c>
      <c r="I6" s="271"/>
      <c r="J6" s="127" t="s">
        <v>0</v>
      </c>
      <c r="K6" s="270" t="s">
        <v>28</v>
      </c>
      <c r="L6" s="271"/>
      <c r="M6" s="127" t="s">
        <v>0</v>
      </c>
      <c r="N6" s="270" t="s">
        <v>28</v>
      </c>
      <c r="O6" s="271"/>
      <c r="P6" s="127" t="s">
        <v>0</v>
      </c>
      <c r="Q6" s="270" t="s">
        <v>28</v>
      </c>
      <c r="R6" s="271"/>
    </row>
    <row r="7" spans="1:18" ht="25.5">
      <c r="A7" s="129"/>
      <c r="B7" s="130" t="s">
        <v>107</v>
      </c>
      <c r="C7" s="129" t="s">
        <v>108</v>
      </c>
      <c r="D7" s="128"/>
      <c r="E7" s="130" t="s">
        <v>107</v>
      </c>
      <c r="F7" s="129" t="s">
        <v>108</v>
      </c>
      <c r="G7" s="129"/>
      <c r="H7" s="130" t="s">
        <v>107</v>
      </c>
      <c r="I7" s="129" t="s">
        <v>108</v>
      </c>
      <c r="J7" s="129"/>
      <c r="K7" s="130" t="s">
        <v>107</v>
      </c>
      <c r="L7" s="129" t="s">
        <v>108</v>
      </c>
      <c r="M7" s="129"/>
      <c r="N7" s="130" t="s">
        <v>107</v>
      </c>
      <c r="O7" s="129" t="s">
        <v>108</v>
      </c>
      <c r="P7" s="129"/>
      <c r="Q7" s="130" t="s">
        <v>107</v>
      </c>
      <c r="R7" s="131" t="s">
        <v>108</v>
      </c>
    </row>
    <row r="8" spans="1:18" ht="30">
      <c r="A8" s="132"/>
      <c r="B8" s="133"/>
      <c r="C8" s="133"/>
      <c r="D8" s="46"/>
      <c r="E8" s="134"/>
      <c r="F8" s="134"/>
      <c r="G8" s="135"/>
      <c r="H8" s="136"/>
      <c r="I8" s="136"/>
      <c r="J8" s="186"/>
      <c r="K8" s="187"/>
      <c r="L8" s="188"/>
      <c r="M8" s="46"/>
      <c r="N8" s="134"/>
      <c r="O8" s="134"/>
      <c r="P8" s="46" t="s">
        <v>35</v>
      </c>
      <c r="Q8" s="134">
        <v>100</v>
      </c>
      <c r="R8" s="189">
        <v>100</v>
      </c>
    </row>
    <row r="9" spans="1:18" ht="60">
      <c r="A9" s="221" t="s">
        <v>195</v>
      </c>
      <c r="B9" s="222">
        <v>60</v>
      </c>
      <c r="C9" s="222">
        <v>100</v>
      </c>
      <c r="D9" s="186" t="s">
        <v>51</v>
      </c>
      <c r="E9" s="189">
        <v>10</v>
      </c>
      <c r="F9" s="190">
        <v>10</v>
      </c>
      <c r="G9" s="46" t="s">
        <v>169</v>
      </c>
      <c r="H9" s="134">
        <v>100</v>
      </c>
      <c r="I9" s="134"/>
      <c r="J9" s="186" t="s">
        <v>137</v>
      </c>
      <c r="K9" s="187">
        <v>60</v>
      </c>
      <c r="L9" s="188">
        <v>100</v>
      </c>
      <c r="M9" s="46" t="s">
        <v>75</v>
      </c>
      <c r="N9" s="134">
        <v>60</v>
      </c>
      <c r="O9" s="134">
        <v>100</v>
      </c>
      <c r="P9" s="46" t="s">
        <v>51</v>
      </c>
      <c r="Q9" s="134">
        <v>10</v>
      </c>
      <c r="R9" s="134">
        <v>10</v>
      </c>
    </row>
    <row r="10" spans="1:18" ht="67.5" customHeight="1">
      <c r="A10" s="46" t="s">
        <v>109</v>
      </c>
      <c r="B10" s="137">
        <v>90</v>
      </c>
      <c r="C10" s="137">
        <v>100</v>
      </c>
      <c r="D10" s="46" t="s">
        <v>67</v>
      </c>
      <c r="E10" s="134">
        <v>90</v>
      </c>
      <c r="F10" s="134">
        <v>100</v>
      </c>
      <c r="G10" s="46" t="s">
        <v>138</v>
      </c>
      <c r="H10" s="137" t="s">
        <v>139</v>
      </c>
      <c r="I10" s="137" t="s">
        <v>139</v>
      </c>
      <c r="J10" s="46" t="s">
        <v>119</v>
      </c>
      <c r="K10" s="138" t="s">
        <v>25</v>
      </c>
      <c r="L10" s="138" t="s">
        <v>25</v>
      </c>
      <c r="M10" s="46" t="s">
        <v>141</v>
      </c>
      <c r="N10" s="138">
        <v>90</v>
      </c>
      <c r="O10" s="138">
        <v>100</v>
      </c>
      <c r="P10" s="46" t="s">
        <v>198</v>
      </c>
      <c r="Q10" s="138" t="s">
        <v>142</v>
      </c>
      <c r="R10" s="138" t="s">
        <v>143</v>
      </c>
    </row>
    <row r="11" spans="1:18" ht="30">
      <c r="A11" s="150" t="s">
        <v>132</v>
      </c>
      <c r="B11" s="151" t="s">
        <v>29</v>
      </c>
      <c r="C11" s="151" t="s">
        <v>29</v>
      </c>
      <c r="D11" s="46"/>
      <c r="E11" s="134"/>
      <c r="F11" s="134"/>
      <c r="G11" s="46"/>
      <c r="H11" s="137"/>
      <c r="I11" s="137"/>
      <c r="M11" s="46"/>
      <c r="N11" s="138"/>
      <c r="O11" s="138"/>
      <c r="P11" s="46"/>
      <c r="Q11" s="138"/>
      <c r="R11" s="138"/>
    </row>
    <row r="12" spans="1:18" ht="60">
      <c r="A12" s="46" t="s">
        <v>110</v>
      </c>
      <c r="B12" s="138" t="s">
        <v>18</v>
      </c>
      <c r="C12" s="138" t="s">
        <v>22</v>
      </c>
      <c r="D12" s="191" t="s">
        <v>41</v>
      </c>
      <c r="E12" s="192" t="s">
        <v>18</v>
      </c>
      <c r="F12" s="192" t="s">
        <v>121</v>
      </c>
      <c r="G12" s="46" t="s">
        <v>135</v>
      </c>
      <c r="H12" s="138" t="s">
        <v>18</v>
      </c>
      <c r="I12" s="138">
        <v>180</v>
      </c>
      <c r="J12" s="46" t="s">
        <v>45</v>
      </c>
      <c r="K12" s="138" t="s">
        <v>18</v>
      </c>
      <c r="L12" s="138" t="s">
        <v>121</v>
      </c>
      <c r="M12" s="46" t="s">
        <v>140</v>
      </c>
      <c r="N12" s="138" t="s">
        <v>18</v>
      </c>
      <c r="O12" s="138" t="s">
        <v>22</v>
      </c>
      <c r="P12" s="46"/>
      <c r="Q12" s="138"/>
      <c r="R12" s="138"/>
    </row>
    <row r="13" spans="1:18" ht="45">
      <c r="A13" s="186" t="s">
        <v>170</v>
      </c>
      <c r="B13" s="193">
        <v>200</v>
      </c>
      <c r="C13" s="193">
        <v>200</v>
      </c>
      <c r="D13" s="46" t="s">
        <v>112</v>
      </c>
      <c r="E13" s="138" t="s">
        <v>77</v>
      </c>
      <c r="F13" s="138" t="s">
        <v>77</v>
      </c>
      <c r="G13" s="186" t="s">
        <v>30</v>
      </c>
      <c r="H13" s="189" t="s">
        <v>76</v>
      </c>
      <c r="I13" s="189" t="s">
        <v>76</v>
      </c>
      <c r="J13" s="46" t="s">
        <v>171</v>
      </c>
      <c r="K13" s="138">
        <v>200</v>
      </c>
      <c r="L13" s="138">
        <v>200</v>
      </c>
      <c r="M13" s="46" t="s">
        <v>156</v>
      </c>
      <c r="N13" s="138" t="s">
        <v>157</v>
      </c>
      <c r="O13" s="138" t="s">
        <v>157</v>
      </c>
      <c r="P13" s="186" t="s">
        <v>30</v>
      </c>
      <c r="Q13" s="189" t="s">
        <v>76</v>
      </c>
      <c r="R13" s="189" t="s">
        <v>76</v>
      </c>
    </row>
    <row r="14" spans="1:18">
      <c r="A14" s="46" t="s">
        <v>32</v>
      </c>
      <c r="B14" s="134"/>
      <c r="C14" s="134">
        <v>30</v>
      </c>
      <c r="D14" s="221" t="s">
        <v>32</v>
      </c>
      <c r="E14" s="222">
        <v>50</v>
      </c>
      <c r="F14" s="134">
        <v>20</v>
      </c>
      <c r="G14" s="46" t="s">
        <v>32</v>
      </c>
      <c r="H14" s="134">
        <v>30</v>
      </c>
      <c r="I14" s="134">
        <v>40</v>
      </c>
      <c r="J14" s="46" t="s">
        <v>32</v>
      </c>
      <c r="K14" s="134">
        <v>30</v>
      </c>
      <c r="L14" s="134">
        <v>20</v>
      </c>
      <c r="M14" s="46" t="s">
        <v>32</v>
      </c>
      <c r="N14" s="134">
        <v>30</v>
      </c>
      <c r="O14" s="134">
        <v>20</v>
      </c>
      <c r="P14" s="46" t="s">
        <v>32</v>
      </c>
      <c r="Q14" s="134">
        <v>40</v>
      </c>
      <c r="R14" s="134">
        <v>40</v>
      </c>
    </row>
    <row r="15" spans="1:18">
      <c r="A15" s="221" t="s">
        <v>33</v>
      </c>
      <c r="B15" s="222">
        <v>30</v>
      </c>
      <c r="C15" s="134">
        <v>35</v>
      </c>
      <c r="D15" s="46" t="s">
        <v>33</v>
      </c>
      <c r="E15" s="134"/>
      <c r="F15" s="134">
        <v>40</v>
      </c>
      <c r="G15" s="46" t="s">
        <v>33</v>
      </c>
      <c r="H15" s="134">
        <v>20</v>
      </c>
      <c r="I15" s="134">
        <v>40</v>
      </c>
      <c r="J15" s="221" t="s">
        <v>33</v>
      </c>
      <c r="K15" s="134">
        <v>20</v>
      </c>
      <c r="L15" s="222">
        <v>25</v>
      </c>
      <c r="M15" s="46" t="s">
        <v>33</v>
      </c>
      <c r="N15" s="134">
        <v>20</v>
      </c>
      <c r="O15" s="134">
        <v>30</v>
      </c>
      <c r="P15" s="46"/>
      <c r="Q15" s="134"/>
      <c r="R15" s="134"/>
    </row>
    <row r="16" spans="1:18" ht="15.75">
      <c r="A16" s="8" t="s">
        <v>15</v>
      </c>
      <c r="B16" s="9">
        <v>535</v>
      </c>
      <c r="C16" s="9">
        <v>650</v>
      </c>
      <c r="D16" s="8" t="s">
        <v>15</v>
      </c>
      <c r="E16" s="9">
        <v>505</v>
      </c>
      <c r="F16" s="9">
        <v>553</v>
      </c>
      <c r="G16" s="8" t="s">
        <v>15</v>
      </c>
      <c r="H16" s="9">
        <v>615</v>
      </c>
      <c r="I16" s="9">
        <v>570</v>
      </c>
      <c r="J16" s="8" t="s">
        <v>15</v>
      </c>
      <c r="K16" s="9">
        <v>565</v>
      </c>
      <c r="L16" s="9">
        <v>628</v>
      </c>
      <c r="M16" s="8" t="s">
        <v>15</v>
      </c>
      <c r="N16" s="9">
        <v>555</v>
      </c>
      <c r="O16" s="139">
        <v>635</v>
      </c>
      <c r="P16" s="140" t="s">
        <v>15</v>
      </c>
      <c r="Q16" s="9">
        <v>525</v>
      </c>
      <c r="R16" s="9">
        <v>550</v>
      </c>
    </row>
    <row r="17" spans="1:20" ht="15.75">
      <c r="A17" s="140"/>
      <c r="B17" s="9"/>
      <c r="C17" s="9"/>
      <c r="D17" s="8"/>
      <c r="E17" s="9"/>
      <c r="F17" s="9"/>
      <c r="G17" s="8"/>
      <c r="H17" s="9"/>
      <c r="I17" s="9"/>
      <c r="J17" s="8"/>
      <c r="K17" s="9"/>
      <c r="L17" s="9"/>
      <c r="M17" s="8"/>
      <c r="N17" s="9"/>
      <c r="O17" s="139"/>
      <c r="P17" s="140"/>
      <c r="Q17" s="9"/>
      <c r="R17" s="9"/>
    </row>
    <row r="18" spans="1:20" ht="15.75">
      <c r="A18" s="141" t="s">
        <v>95</v>
      </c>
      <c r="B18" s="148">
        <v>18.55</v>
      </c>
      <c r="C18" s="148">
        <v>23.76</v>
      </c>
      <c r="D18" s="141"/>
      <c r="E18" s="148">
        <v>20.05</v>
      </c>
      <c r="F18" s="148">
        <v>22.83</v>
      </c>
      <c r="G18" s="149"/>
      <c r="H18" s="148">
        <v>19.37</v>
      </c>
      <c r="I18" s="148">
        <v>23.2</v>
      </c>
      <c r="J18" s="149"/>
      <c r="K18" s="148">
        <v>14.63</v>
      </c>
      <c r="L18" s="148">
        <v>18.46</v>
      </c>
      <c r="M18" s="149"/>
      <c r="N18" s="148">
        <v>18.32</v>
      </c>
      <c r="O18" s="148">
        <v>21.91</v>
      </c>
      <c r="P18" s="149"/>
      <c r="Q18" s="148">
        <v>19.579999999999998</v>
      </c>
      <c r="R18" s="148">
        <v>22.03</v>
      </c>
      <c r="S18" s="202">
        <f t="shared" ref="S18:T21" si="0">B18+E18+H18+K18+N18+Q18</f>
        <v>110.49999999999999</v>
      </c>
      <c r="T18" s="202">
        <f t="shared" si="0"/>
        <v>132.19</v>
      </c>
    </row>
    <row r="19" spans="1:20" ht="15.75">
      <c r="A19" s="141" t="s">
        <v>96</v>
      </c>
      <c r="B19" s="148">
        <v>19.329999999999998</v>
      </c>
      <c r="C19" s="148">
        <v>22.06</v>
      </c>
      <c r="D19" s="141"/>
      <c r="E19" s="148">
        <v>19.059999999999999</v>
      </c>
      <c r="F19" s="148">
        <v>23.54</v>
      </c>
      <c r="G19" s="149"/>
      <c r="H19" s="148">
        <v>19.54</v>
      </c>
      <c r="I19" s="148">
        <v>22.31</v>
      </c>
      <c r="J19" s="149"/>
      <c r="K19" s="148">
        <v>16.600000000000001</v>
      </c>
      <c r="L19" s="148">
        <v>18.62</v>
      </c>
      <c r="M19" s="149"/>
      <c r="N19" s="148">
        <v>19.350000000000001</v>
      </c>
      <c r="O19" s="148">
        <v>22.24</v>
      </c>
      <c r="P19" s="149"/>
      <c r="Q19" s="148">
        <v>19.239999999999998</v>
      </c>
      <c r="R19" s="148">
        <v>22.56</v>
      </c>
      <c r="S19" s="202">
        <f t="shared" si="0"/>
        <v>113.11999999999999</v>
      </c>
      <c r="T19" s="202">
        <f t="shared" si="0"/>
        <v>131.32999999999998</v>
      </c>
    </row>
    <row r="20" spans="1:20" ht="15.75">
      <c r="A20" s="175" t="s">
        <v>97</v>
      </c>
      <c r="B20" s="148">
        <v>85.86</v>
      </c>
      <c r="C20" s="148">
        <v>98.02</v>
      </c>
      <c r="D20" s="175"/>
      <c r="E20" s="148">
        <v>82.38</v>
      </c>
      <c r="F20" s="148">
        <v>99.49</v>
      </c>
      <c r="G20" s="149"/>
      <c r="H20" s="148">
        <v>80.73</v>
      </c>
      <c r="I20" s="148">
        <v>91.24</v>
      </c>
      <c r="J20" s="149"/>
      <c r="K20" s="148">
        <v>68.650000000000006</v>
      </c>
      <c r="L20" s="148">
        <v>73.19</v>
      </c>
      <c r="M20" s="149"/>
      <c r="N20" s="148">
        <v>81.349999999999994</v>
      </c>
      <c r="O20" s="148">
        <v>100.16</v>
      </c>
      <c r="P20" s="149"/>
      <c r="Q20" s="148">
        <v>80.3</v>
      </c>
      <c r="R20" s="148">
        <v>93.48</v>
      </c>
      <c r="S20" s="202">
        <f t="shared" si="0"/>
        <v>479.27000000000004</v>
      </c>
      <c r="T20" s="202">
        <f t="shared" si="0"/>
        <v>555.58000000000004</v>
      </c>
    </row>
    <row r="21" spans="1:20" ht="15.75">
      <c r="A21" s="175" t="s">
        <v>98</v>
      </c>
      <c r="B21" s="148">
        <v>615.41999999999996</v>
      </c>
      <c r="C21" s="148">
        <v>675</v>
      </c>
      <c r="D21" s="175"/>
      <c r="E21" s="148">
        <v>580.63</v>
      </c>
      <c r="F21" s="148">
        <v>712.2</v>
      </c>
      <c r="G21" s="149"/>
      <c r="H21" s="148">
        <v>600.9</v>
      </c>
      <c r="I21" s="148">
        <v>670.94</v>
      </c>
      <c r="J21" s="149"/>
      <c r="K21" s="148">
        <v>473.51</v>
      </c>
      <c r="L21" s="148">
        <v>534.84</v>
      </c>
      <c r="M21" s="149"/>
      <c r="N21" s="148">
        <v>599.16999999999996</v>
      </c>
      <c r="O21" s="148">
        <v>671.85</v>
      </c>
      <c r="P21" s="149"/>
      <c r="Q21" s="148">
        <v>561.58000000000004</v>
      </c>
      <c r="R21" s="148">
        <v>647.36</v>
      </c>
      <c r="S21" s="202">
        <f t="shared" si="0"/>
        <v>3431.21</v>
      </c>
      <c r="T21" s="202">
        <f t="shared" si="0"/>
        <v>3912.1900000000005</v>
      </c>
    </row>
    <row r="22" spans="1:20">
      <c r="A22" s="142"/>
      <c r="B22" s="143"/>
      <c r="C22" s="143"/>
      <c r="D22" s="194"/>
      <c r="E22" s="143"/>
      <c r="F22" s="143"/>
      <c r="G22" s="194"/>
      <c r="H22" s="194"/>
      <c r="I22" s="194"/>
      <c r="J22" s="194"/>
      <c r="K22" s="194"/>
      <c r="L22" s="194"/>
      <c r="M22" s="194"/>
      <c r="N22" s="194"/>
      <c r="O22" s="194"/>
      <c r="P22" s="194"/>
      <c r="Q22" s="194"/>
      <c r="R22" s="194"/>
    </row>
    <row r="23" spans="1:20">
      <c r="A23" s="142"/>
      <c r="B23" s="143"/>
      <c r="C23" s="143"/>
      <c r="D23" s="194"/>
      <c r="E23" s="143"/>
      <c r="F23" s="143"/>
      <c r="J23" s="194"/>
      <c r="K23" s="194"/>
      <c r="L23" s="194"/>
      <c r="M23" s="194"/>
      <c r="N23" s="194"/>
      <c r="O23" s="194"/>
      <c r="P23" s="194"/>
      <c r="Q23" s="194"/>
      <c r="R23" s="194"/>
    </row>
    <row r="24" spans="1:20">
      <c r="A24" s="142"/>
      <c r="B24" s="143"/>
      <c r="C24" s="143"/>
      <c r="D24" s="194"/>
      <c r="E24" s="143"/>
      <c r="F24" s="143"/>
      <c r="G24" s="194"/>
      <c r="H24" s="194"/>
      <c r="I24" s="194"/>
      <c r="J24" s="194"/>
      <c r="K24" s="194"/>
      <c r="L24" s="194"/>
      <c r="M24" s="194"/>
      <c r="N24" s="194"/>
      <c r="O24" s="194"/>
      <c r="P24" s="194"/>
      <c r="Q24" s="194"/>
      <c r="R24" s="194"/>
    </row>
    <row r="25" spans="1:20">
      <c r="A25" s="272" t="s">
        <v>113</v>
      </c>
      <c r="B25" s="272"/>
      <c r="C25" s="272"/>
      <c r="D25" s="272"/>
      <c r="E25" s="272"/>
      <c r="F25" s="272"/>
      <c r="G25" s="272"/>
      <c r="H25" s="272"/>
      <c r="I25" s="272"/>
      <c r="J25" s="272"/>
      <c r="K25" s="272"/>
      <c r="L25" s="272"/>
      <c r="M25" s="272"/>
      <c r="N25" s="272"/>
      <c r="O25" s="272"/>
      <c r="P25" s="272"/>
      <c r="Q25" s="272"/>
      <c r="R25" s="272"/>
    </row>
    <row r="26" spans="1:20">
      <c r="A26" s="273" t="s">
        <v>14</v>
      </c>
      <c r="B26" s="274"/>
      <c r="C26" s="275"/>
      <c r="D26" s="273" t="s">
        <v>16</v>
      </c>
      <c r="E26" s="274"/>
      <c r="F26" s="275"/>
      <c r="G26" s="273" t="s">
        <v>17</v>
      </c>
      <c r="H26" s="274"/>
      <c r="I26" s="275"/>
      <c r="J26" s="272" t="s">
        <v>19</v>
      </c>
      <c r="K26" s="272"/>
      <c r="L26" s="272"/>
      <c r="M26" s="273" t="s">
        <v>20</v>
      </c>
      <c r="N26" s="274"/>
      <c r="O26" s="275"/>
      <c r="P26" s="272" t="s">
        <v>21</v>
      </c>
      <c r="Q26" s="272"/>
      <c r="R26" s="272"/>
    </row>
    <row r="27" spans="1:20">
      <c r="A27" s="127" t="s">
        <v>0</v>
      </c>
      <c r="B27" s="270" t="s">
        <v>28</v>
      </c>
      <c r="C27" s="271"/>
      <c r="D27" s="127" t="s">
        <v>0</v>
      </c>
      <c r="E27" s="270" t="s">
        <v>28</v>
      </c>
      <c r="F27" s="271"/>
      <c r="G27" s="127" t="s">
        <v>0</v>
      </c>
      <c r="H27" s="270" t="s">
        <v>28</v>
      </c>
      <c r="I27" s="271"/>
      <c r="J27" s="127" t="s">
        <v>0</v>
      </c>
      <c r="K27" s="270" t="s">
        <v>28</v>
      </c>
      <c r="L27" s="271"/>
      <c r="M27" s="128" t="s">
        <v>0</v>
      </c>
      <c r="N27" s="270" t="s">
        <v>28</v>
      </c>
      <c r="O27" s="271"/>
      <c r="P27" s="127" t="s">
        <v>0</v>
      </c>
      <c r="Q27" s="270" t="s">
        <v>28</v>
      </c>
      <c r="R27" s="271"/>
    </row>
    <row r="28" spans="1:20" ht="25.5">
      <c r="A28" s="129"/>
      <c r="B28" s="130" t="s">
        <v>107</v>
      </c>
      <c r="C28" s="129" t="s">
        <v>108</v>
      </c>
      <c r="D28" s="129"/>
      <c r="E28" s="130" t="s">
        <v>107</v>
      </c>
      <c r="F28" s="129" t="s">
        <v>108</v>
      </c>
      <c r="G28" s="129"/>
      <c r="H28" s="130" t="s">
        <v>107</v>
      </c>
      <c r="I28" s="129" t="s">
        <v>108</v>
      </c>
      <c r="J28" s="129"/>
      <c r="K28" s="144" t="s">
        <v>107</v>
      </c>
      <c r="L28" s="131" t="s">
        <v>108</v>
      </c>
      <c r="M28" s="145"/>
      <c r="N28" s="130" t="s">
        <v>107</v>
      </c>
      <c r="O28" s="129" t="s">
        <v>108</v>
      </c>
      <c r="P28" s="129"/>
      <c r="Q28" s="144" t="s">
        <v>107</v>
      </c>
      <c r="R28" s="131" t="s">
        <v>108</v>
      </c>
    </row>
    <row r="29" spans="1:20" ht="15.75">
      <c r="A29" s="149"/>
      <c r="B29" s="149"/>
      <c r="C29" s="149"/>
      <c r="D29" s="132"/>
      <c r="E29" s="133"/>
      <c r="F29" s="133"/>
      <c r="G29" s="46"/>
      <c r="H29" s="134"/>
      <c r="I29" s="134"/>
      <c r="J29" s="46"/>
      <c r="K29" s="134"/>
      <c r="L29" s="134"/>
      <c r="M29" s="46"/>
      <c r="N29" s="134"/>
      <c r="O29" s="134"/>
      <c r="P29" s="46"/>
      <c r="Q29" s="134"/>
      <c r="R29" s="134"/>
    </row>
    <row r="30" spans="1:20" ht="45">
      <c r="A30" s="46" t="s">
        <v>35</v>
      </c>
      <c r="B30" s="134">
        <v>100</v>
      </c>
      <c r="C30" s="134"/>
      <c r="D30" s="223" t="s">
        <v>197</v>
      </c>
      <c r="E30" s="224">
        <v>60</v>
      </c>
      <c r="F30" s="190">
        <v>50</v>
      </c>
      <c r="G30" s="186" t="s">
        <v>114</v>
      </c>
      <c r="H30" s="189">
        <v>60</v>
      </c>
      <c r="I30" s="189">
        <v>100</v>
      </c>
      <c r="J30" s="46" t="s">
        <v>69</v>
      </c>
      <c r="K30" s="134">
        <v>100</v>
      </c>
      <c r="L30" s="134"/>
      <c r="M30" s="221" t="s">
        <v>196</v>
      </c>
      <c r="N30" s="222">
        <v>60</v>
      </c>
      <c r="O30" s="222">
        <v>100</v>
      </c>
      <c r="P30" s="46" t="s">
        <v>35</v>
      </c>
      <c r="Q30" s="134">
        <v>100</v>
      </c>
      <c r="R30" s="134">
        <v>100</v>
      </c>
    </row>
    <row r="31" spans="1:20" ht="60">
      <c r="A31" s="46" t="s">
        <v>134</v>
      </c>
      <c r="B31" s="146" t="s">
        <v>50</v>
      </c>
      <c r="C31" s="146" t="s">
        <v>29</v>
      </c>
      <c r="D31" s="46"/>
      <c r="E31" s="137"/>
      <c r="F31" s="137"/>
      <c r="G31" s="46" t="s">
        <v>115</v>
      </c>
      <c r="H31" s="134">
        <v>90</v>
      </c>
      <c r="I31" s="137" t="s">
        <v>86</v>
      </c>
      <c r="J31" s="46" t="s">
        <v>133</v>
      </c>
      <c r="K31" s="146" t="s">
        <v>116</v>
      </c>
      <c r="L31" s="146" t="s">
        <v>116</v>
      </c>
      <c r="M31" s="46" t="s">
        <v>117</v>
      </c>
      <c r="N31" s="138" t="s">
        <v>24</v>
      </c>
      <c r="O31" s="138" t="s">
        <v>24</v>
      </c>
      <c r="P31" s="195" t="s">
        <v>198</v>
      </c>
      <c r="Q31" s="138" t="s">
        <v>142</v>
      </c>
      <c r="R31" s="137" t="s">
        <v>143</v>
      </c>
    </row>
    <row r="32" spans="1:20" ht="60">
      <c r="A32" s="186" t="s">
        <v>73</v>
      </c>
      <c r="B32" s="187" t="s">
        <v>120</v>
      </c>
      <c r="C32" s="187" t="s">
        <v>121</v>
      </c>
      <c r="D32" s="46" t="s">
        <v>144</v>
      </c>
      <c r="E32" s="138" t="s">
        <v>23</v>
      </c>
      <c r="F32" s="138" t="s">
        <v>87</v>
      </c>
      <c r="G32" s="46" t="s">
        <v>111</v>
      </c>
      <c r="H32" s="138" t="s">
        <v>18</v>
      </c>
      <c r="I32" s="138">
        <v>180</v>
      </c>
      <c r="J32" s="186" t="s">
        <v>73</v>
      </c>
      <c r="K32" s="187" t="s">
        <v>120</v>
      </c>
      <c r="L32" s="187" t="s">
        <v>121</v>
      </c>
      <c r="M32" s="46" t="s">
        <v>41</v>
      </c>
      <c r="N32" s="137" t="s">
        <v>18</v>
      </c>
      <c r="O32" s="137" t="s">
        <v>22</v>
      </c>
      <c r="P32" s="186"/>
      <c r="Q32" s="189"/>
      <c r="R32" s="189"/>
    </row>
    <row r="33" spans="1:20" ht="46.5">
      <c r="A33" s="186"/>
      <c r="B33" s="187"/>
      <c r="C33" s="187"/>
      <c r="D33" s="197" t="s">
        <v>173</v>
      </c>
      <c r="E33" s="151" t="s">
        <v>174</v>
      </c>
      <c r="F33" s="151" t="s">
        <v>175</v>
      </c>
      <c r="G33" s="46"/>
      <c r="H33" s="138"/>
      <c r="I33" s="138"/>
      <c r="J33" s="186"/>
      <c r="K33" s="187"/>
      <c r="L33" s="187"/>
      <c r="M33" s="46"/>
      <c r="N33" s="137"/>
      <c r="O33" s="137"/>
      <c r="P33" s="186"/>
      <c r="Q33" s="189"/>
      <c r="R33" s="189"/>
    </row>
    <row r="34" spans="1:20" ht="30">
      <c r="A34" s="186"/>
      <c r="B34" s="187"/>
      <c r="C34" s="187"/>
      <c r="D34" s="150" t="s">
        <v>176</v>
      </c>
      <c r="E34" s="198" t="s">
        <v>18</v>
      </c>
      <c r="F34" s="198" t="s">
        <v>131</v>
      </c>
      <c r="G34" s="46"/>
      <c r="H34" s="138"/>
      <c r="I34" s="138"/>
      <c r="J34" s="186"/>
      <c r="K34" s="187"/>
      <c r="L34" s="187"/>
      <c r="M34" s="46"/>
      <c r="N34" s="137"/>
      <c r="O34" s="137"/>
      <c r="P34" s="186"/>
      <c r="Q34" s="189"/>
      <c r="R34" s="189"/>
    </row>
    <row r="35" spans="1:20" ht="45">
      <c r="A35" s="46" t="s">
        <v>65</v>
      </c>
      <c r="B35" s="137" t="s">
        <v>66</v>
      </c>
      <c r="C35" s="146" t="s">
        <v>66</v>
      </c>
      <c r="D35" s="46" t="s">
        <v>158</v>
      </c>
      <c r="E35" s="137" t="s">
        <v>157</v>
      </c>
      <c r="F35" s="137" t="s">
        <v>157</v>
      </c>
      <c r="G35" s="46" t="s">
        <v>118</v>
      </c>
      <c r="H35" s="138" t="s">
        <v>76</v>
      </c>
      <c r="I35" s="138" t="s">
        <v>76</v>
      </c>
      <c r="J35" s="46" t="s">
        <v>172</v>
      </c>
      <c r="K35" s="137">
        <v>200</v>
      </c>
      <c r="L35" s="137">
        <v>200</v>
      </c>
      <c r="M35" s="46" t="s">
        <v>65</v>
      </c>
      <c r="N35" s="147" t="s">
        <v>66</v>
      </c>
      <c r="O35" s="147" t="s">
        <v>66</v>
      </c>
      <c r="P35" s="196" t="s">
        <v>159</v>
      </c>
      <c r="Q35" s="189" t="s">
        <v>157</v>
      </c>
      <c r="R35" s="189" t="s">
        <v>157</v>
      </c>
    </row>
    <row r="36" spans="1:20">
      <c r="A36" s="46" t="s">
        <v>32</v>
      </c>
      <c r="B36" s="134">
        <v>20</v>
      </c>
      <c r="C36" s="134">
        <v>20</v>
      </c>
      <c r="D36" s="221" t="s">
        <v>32</v>
      </c>
      <c r="E36" s="222"/>
      <c r="F36" s="134">
        <v>30</v>
      </c>
      <c r="G36" s="46" t="s">
        <v>32</v>
      </c>
      <c r="H36" s="134">
        <v>35</v>
      </c>
      <c r="I36" s="134">
        <v>20</v>
      </c>
      <c r="J36" s="46" t="s">
        <v>32</v>
      </c>
      <c r="K36" s="134">
        <v>20</v>
      </c>
      <c r="L36" s="134">
        <v>35</v>
      </c>
      <c r="M36" s="221" t="s">
        <v>32</v>
      </c>
      <c r="N36" s="222">
        <v>20</v>
      </c>
      <c r="O36" s="134">
        <v>20</v>
      </c>
      <c r="P36" s="46" t="s">
        <v>32</v>
      </c>
      <c r="Q36" s="134">
        <v>25</v>
      </c>
      <c r="R36" s="134">
        <v>40</v>
      </c>
    </row>
    <row r="37" spans="1:20">
      <c r="A37" s="46" t="s">
        <v>33</v>
      </c>
      <c r="B37" s="134">
        <v>20</v>
      </c>
      <c r="C37" s="134">
        <v>30</v>
      </c>
      <c r="D37" s="221" t="s">
        <v>33</v>
      </c>
      <c r="E37" s="222">
        <v>40</v>
      </c>
      <c r="F37" s="134">
        <v>20</v>
      </c>
      <c r="G37" s="46" t="s">
        <v>33</v>
      </c>
      <c r="H37" s="134">
        <v>25</v>
      </c>
      <c r="I37" s="134">
        <v>30</v>
      </c>
      <c r="J37" s="46" t="s">
        <v>33</v>
      </c>
      <c r="K37" s="134"/>
      <c r="L37" s="134">
        <v>35</v>
      </c>
      <c r="M37" s="46" t="s">
        <v>33</v>
      </c>
      <c r="N37" s="134">
        <v>20</v>
      </c>
      <c r="O37" s="134">
        <v>25</v>
      </c>
      <c r="P37" s="46" t="s">
        <v>33</v>
      </c>
      <c r="Q37" s="134">
        <v>20</v>
      </c>
      <c r="R37" s="134">
        <v>30</v>
      </c>
    </row>
    <row r="38" spans="1:20" ht="15.75">
      <c r="A38" s="8" t="s">
        <v>15</v>
      </c>
      <c r="B38" s="9">
        <v>583</v>
      </c>
      <c r="C38" s="9">
        <v>553</v>
      </c>
      <c r="D38" s="8" t="s">
        <v>15</v>
      </c>
      <c r="E38" s="9">
        <v>500</v>
      </c>
      <c r="F38" s="9">
        <v>550</v>
      </c>
      <c r="G38" s="8" t="s">
        <v>15</v>
      </c>
      <c r="H38" s="9">
        <v>565</v>
      </c>
      <c r="I38" s="9">
        <v>630</v>
      </c>
      <c r="J38" s="8" t="s">
        <v>15</v>
      </c>
      <c r="K38" s="9">
        <v>573</v>
      </c>
      <c r="L38" s="9">
        <v>553</v>
      </c>
      <c r="M38" s="8" t="s">
        <v>15</v>
      </c>
      <c r="N38" s="9">
        <v>560</v>
      </c>
      <c r="O38" s="9">
        <v>635</v>
      </c>
      <c r="P38" s="8" t="s">
        <v>15</v>
      </c>
      <c r="Q38" s="9">
        <v>520</v>
      </c>
      <c r="R38" s="9">
        <v>570</v>
      </c>
    </row>
    <row r="39" spans="1:20" ht="15.75">
      <c r="A39" s="149"/>
      <c r="B39" s="149"/>
      <c r="C39" s="149"/>
      <c r="D39" s="149"/>
      <c r="E39" s="149"/>
      <c r="F39" s="149"/>
      <c r="G39" s="149"/>
      <c r="H39" s="149"/>
      <c r="I39" s="149"/>
      <c r="J39" s="149"/>
      <c r="K39" s="149"/>
      <c r="L39" s="149"/>
      <c r="M39" s="149"/>
      <c r="N39" s="149"/>
      <c r="O39" s="149"/>
      <c r="P39" s="149"/>
      <c r="Q39" s="149"/>
      <c r="R39" s="149"/>
    </row>
    <row r="40" spans="1:20" ht="15.75">
      <c r="A40" s="141" t="s">
        <v>95</v>
      </c>
      <c r="B40" s="148">
        <v>19.14</v>
      </c>
      <c r="C40" s="148">
        <v>18.899999999999999</v>
      </c>
      <c r="D40" s="149"/>
      <c r="E40" s="148">
        <v>19.93</v>
      </c>
      <c r="F40" s="148">
        <v>23.29</v>
      </c>
      <c r="G40" s="149"/>
      <c r="H40" s="148">
        <v>20.2</v>
      </c>
      <c r="I40" s="148">
        <v>18.14</v>
      </c>
      <c r="J40" s="149"/>
      <c r="K40" s="148">
        <v>15.14</v>
      </c>
      <c r="L40" s="148">
        <v>18.71</v>
      </c>
      <c r="M40" s="141"/>
      <c r="N40" s="148">
        <v>19.66</v>
      </c>
      <c r="O40" s="148">
        <v>23.58</v>
      </c>
      <c r="P40" s="149"/>
      <c r="Q40" s="148">
        <v>18.55</v>
      </c>
      <c r="R40" s="148">
        <v>22.5</v>
      </c>
      <c r="S40" s="203">
        <f t="shared" ref="S40:T43" si="1">B40+E40+H40+K40+N40+Q40</f>
        <v>112.61999999999999</v>
      </c>
      <c r="T40" s="203">
        <f t="shared" si="1"/>
        <v>125.11999999999999</v>
      </c>
    </row>
    <row r="41" spans="1:20" ht="15.75">
      <c r="A41" s="141" t="s">
        <v>96</v>
      </c>
      <c r="B41" s="148">
        <v>19.670000000000002</v>
      </c>
      <c r="C41" s="148">
        <v>19.079999999999998</v>
      </c>
      <c r="D41" s="149"/>
      <c r="E41" s="148">
        <v>20.56</v>
      </c>
      <c r="F41" s="148">
        <v>24.15</v>
      </c>
      <c r="G41" s="149"/>
      <c r="H41" s="148">
        <v>20.7</v>
      </c>
      <c r="I41" s="148">
        <v>19.309999999999999</v>
      </c>
      <c r="J41" s="149"/>
      <c r="K41" s="148">
        <v>15.17</v>
      </c>
      <c r="L41" s="148">
        <v>18.62</v>
      </c>
      <c r="M41" s="141"/>
      <c r="N41" s="148">
        <v>20.39</v>
      </c>
      <c r="O41" s="148">
        <v>24.13</v>
      </c>
      <c r="P41" s="149"/>
      <c r="Q41" s="148">
        <v>18.97</v>
      </c>
      <c r="R41" s="148">
        <v>22.09</v>
      </c>
      <c r="S41" s="203">
        <f t="shared" si="1"/>
        <v>115.46000000000001</v>
      </c>
      <c r="T41" s="203">
        <f t="shared" si="1"/>
        <v>127.38</v>
      </c>
    </row>
    <row r="42" spans="1:20" ht="15.75">
      <c r="A42" s="175" t="s">
        <v>97</v>
      </c>
      <c r="B42" s="148">
        <v>79.67</v>
      </c>
      <c r="C42" s="148">
        <v>73.06</v>
      </c>
      <c r="D42" s="149"/>
      <c r="E42" s="148">
        <v>79.81</v>
      </c>
      <c r="F42" s="148">
        <v>93</v>
      </c>
      <c r="G42" s="149"/>
      <c r="H42" s="148">
        <v>81.11</v>
      </c>
      <c r="I42" s="148">
        <v>73.510000000000005</v>
      </c>
      <c r="J42" s="149"/>
      <c r="K42" s="148">
        <v>70.12</v>
      </c>
      <c r="L42" s="148">
        <v>78.22</v>
      </c>
      <c r="M42" s="175"/>
      <c r="N42" s="148">
        <v>82.11</v>
      </c>
      <c r="O42" s="148">
        <v>95.78</v>
      </c>
      <c r="P42" s="149"/>
      <c r="Q42" s="148">
        <v>82.75</v>
      </c>
      <c r="R42" s="148">
        <v>94.57</v>
      </c>
      <c r="S42" s="203">
        <f t="shared" si="1"/>
        <v>475.57000000000005</v>
      </c>
      <c r="T42" s="203">
        <f t="shared" si="1"/>
        <v>508.13999999999993</v>
      </c>
    </row>
    <row r="43" spans="1:20" ht="15.75">
      <c r="A43" s="175" t="s">
        <v>98</v>
      </c>
      <c r="B43" s="148">
        <v>566.75</v>
      </c>
      <c r="C43" s="148">
        <v>568.89</v>
      </c>
      <c r="D43" s="149"/>
      <c r="E43" s="148">
        <v>598.02</v>
      </c>
      <c r="F43" s="148">
        <v>659.92</v>
      </c>
      <c r="G43" s="149"/>
      <c r="H43" s="148">
        <v>595.67999999999995</v>
      </c>
      <c r="I43" s="148">
        <v>559.32000000000005</v>
      </c>
      <c r="J43" s="149"/>
      <c r="K43" s="148">
        <v>463.69</v>
      </c>
      <c r="L43" s="148">
        <v>546.17999999999995</v>
      </c>
      <c r="M43" s="175"/>
      <c r="N43" s="148">
        <v>588.4</v>
      </c>
      <c r="O43" s="148">
        <v>679.59</v>
      </c>
      <c r="P43" s="149"/>
      <c r="Q43" s="148">
        <v>579.35</v>
      </c>
      <c r="R43" s="148">
        <v>646.58000000000004</v>
      </c>
      <c r="S43" s="203">
        <f t="shared" si="1"/>
        <v>3391.89</v>
      </c>
      <c r="T43" s="203">
        <f t="shared" si="1"/>
        <v>3660.48</v>
      </c>
    </row>
    <row r="44" spans="1:20" ht="15.75">
      <c r="P44" s="265" t="s">
        <v>180</v>
      </c>
      <c r="Q44" s="265"/>
      <c r="R44" s="266"/>
      <c r="S44" s="202">
        <f>S21+S43</f>
        <v>6823.1</v>
      </c>
      <c r="T44" s="202">
        <f>T21+T43</f>
        <v>7572.67</v>
      </c>
    </row>
    <row r="45" spans="1:20" ht="15.75">
      <c r="P45" s="267" t="s">
        <v>181</v>
      </c>
      <c r="Q45" s="267"/>
      <c r="R45" s="268"/>
      <c r="S45" s="202">
        <f>S44/12</f>
        <v>568.5916666666667</v>
      </c>
      <c r="T45" s="202">
        <f>T44/12</f>
        <v>631.05583333333334</v>
      </c>
    </row>
    <row r="46" spans="1:20" ht="15.75">
      <c r="P46" s="269" t="s">
        <v>182</v>
      </c>
      <c r="Q46" s="269"/>
      <c r="R46" s="268"/>
      <c r="S46" s="205">
        <v>0.25</v>
      </c>
      <c r="T46" s="204" t="s">
        <v>179</v>
      </c>
    </row>
    <row r="47" spans="1:20" ht="15.75">
      <c r="B47" s="51"/>
      <c r="C47" s="52"/>
      <c r="D47" s="52"/>
      <c r="E47" s="52"/>
      <c r="F47" s="52"/>
    </row>
  </sheetData>
  <mergeCells count="32">
    <mergeCell ref="A1:Q1"/>
    <mergeCell ref="A2:D2"/>
    <mergeCell ref="A3:D3"/>
    <mergeCell ref="A4:R4"/>
    <mergeCell ref="A5:C5"/>
    <mergeCell ref="D5:F5"/>
    <mergeCell ref="G5:I5"/>
    <mergeCell ref="J5:L5"/>
    <mergeCell ref="M5:O5"/>
    <mergeCell ref="P5:R5"/>
    <mergeCell ref="B6:C6"/>
    <mergeCell ref="E6:F6"/>
    <mergeCell ref="H6:I6"/>
    <mergeCell ref="K6:L6"/>
    <mergeCell ref="N6:O6"/>
    <mergeCell ref="Q6:R6"/>
    <mergeCell ref="A25:R25"/>
    <mergeCell ref="A26:C26"/>
    <mergeCell ref="D26:F26"/>
    <mergeCell ref="G26:I26"/>
    <mergeCell ref="J26:L26"/>
    <mergeCell ref="M26:O26"/>
    <mergeCell ref="P26:R26"/>
    <mergeCell ref="P44:R44"/>
    <mergeCell ref="P45:R45"/>
    <mergeCell ref="P46:R46"/>
    <mergeCell ref="B27:C27"/>
    <mergeCell ref="E27:F27"/>
    <mergeCell ref="H27:I27"/>
    <mergeCell ref="K27:L27"/>
    <mergeCell ref="N27:O27"/>
    <mergeCell ref="Q27:R27"/>
  </mergeCells>
  <pageMargins left="0.11811023622047245" right="0.11811023622047245" top="0.15748031496062992" bottom="0.15748031496062992" header="0.31496062992125984" footer="0.31496062992125984"/>
  <pageSetup paperSize="9" scale="5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Меню младшие 1-4 кл Осень-Зима</vt:lpstr>
      <vt:lpstr>Меню старшие 5-11 кл Осень-Зима</vt:lpstr>
      <vt:lpstr>Замена 1 неделя</vt:lpstr>
      <vt:lpstr>Замена 2 неделя</vt:lpstr>
      <vt:lpstr>Меню сокр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Пользователь</cp:lastModifiedBy>
  <cp:lastPrinted>2022-10-05T14:02:08Z</cp:lastPrinted>
  <dcterms:created xsi:type="dcterms:W3CDTF">2020-08-10T12:56:14Z</dcterms:created>
  <dcterms:modified xsi:type="dcterms:W3CDTF">2022-10-11T06:41:36Z</dcterms:modified>
</cp:coreProperties>
</file>